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1'!$A$1:$AL$173</definedName>
  </definedNames>
  <calcPr fullCalcOnLoad="1"/>
</workbook>
</file>

<file path=xl/sharedStrings.xml><?xml version="1.0" encoding="utf-8"?>
<sst xmlns="http://schemas.openxmlformats.org/spreadsheetml/2006/main" count="481" uniqueCount="206">
  <si>
    <t xml:space="preserve">Показатель :  "Количество муниципальных учреждений культуры, обеспеченных сетью Интернет"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</si>
  <si>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</si>
  <si>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Мероприятие 2.025 "Поддержка отрасли культуры в части государственной поддержки лучших работников сельских учреждений культуры"</t>
  </si>
  <si>
    <t xml:space="preserve">Мероприятие  2.003   "Приобретение  музыкальных инструментов для «МКУ ДО «ДШИ» путем   предоставления субсидий из областного бюджета Тверской области" </t>
  </si>
  <si>
    <t xml:space="preserve">Мероприятие  3.001    "Проведение  капитального ремонта зданий  и  помещений муниципальных  учреждений культуры Пеновского района"  </t>
  </si>
  <si>
    <t>Задача 2.  "Поддержка отрасли культуры"</t>
  </si>
  <si>
    <t xml:space="preserve">Показатель :  "Количество муниципальных общедоступных библиотек МО "Пеновский район" получивших поддержку из областного бюджета Тверской области  на   комплектование библиотечных          фондов муниципальных библиотек"   </t>
  </si>
  <si>
    <t xml:space="preserve">Мероприятие  3.005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</si>
  <si>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</si>
  <si>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1.004 "Проведение противопожарных и антитеррористических мероприятий"</t>
  </si>
  <si>
    <t>Мероприятие  2.028  "Расходы на приобретение музыкальных инструментов за счёт средств местного бюджета"</t>
  </si>
  <si>
    <t>тыс. руб.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</si>
  <si>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</si>
  <si>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</si>
  <si>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</si>
  <si>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</si>
  <si>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</si>
  <si>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</si>
  <si>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</si>
  <si>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</si>
  <si>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</si>
  <si>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</si>
  <si>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</si>
  <si>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</si>
  <si>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</si>
  <si>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</si>
  <si>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Мероприятие 2.007    "Поддержка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оцифровки"</t>
  </si>
  <si>
    <t xml:space="preserve">Мероприятие 2.008    «Поддержка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 (за счёт средств бюджета муниципального образования "Пеновский район") </t>
  </si>
  <si>
    <t>Мероприятие 2.013  "Проведение  противопожарных мероприятий в муниципальных учреждениях культуры" (за счёт средств бюджета муниципального образования "Пеновский район)</t>
  </si>
  <si>
    <t>1.002  "Погашение просроченной задолженности прошлых лет"</t>
  </si>
  <si>
    <t xml:space="preserve">Показатель: "Количество работников МБУК "РЦКД", получивших субсидию на     повышение заработной платы  работникаммуниципальных учреждений культуры"  </t>
  </si>
  <si>
    <t xml:space="preserve">Показатель: "Количество работников МКУК "ПМЦБ", получивших субсидию на     повышение заработной платы  работникаммуниципальных учреждений культуры"  </t>
  </si>
  <si>
    <t>«Развитие отрасли "Культура» на 2018 - 2022 годы»</t>
  </si>
  <si>
    <t>Показатель: "Количество учреждений, получивших субсидию на расходные материалы"</t>
  </si>
  <si>
    <t>Показатель:  "Количество музыкальных инструментов, приобретённых за счёт средств местного бюджета"</t>
  </si>
  <si>
    <t>Подпрограмма 1. "Сохранение и развитие         культурного потенциала Пеновского района"</t>
  </si>
  <si>
    <t xml:space="preserve">Задача 1.   "Сохранение и развитие   библиотечного дела"          </t>
  </si>
  <si>
    <t>Д</t>
  </si>
  <si>
    <t>Мероприятие 1.001  "Оказание муниципальной (государственной) услуги библиотечного   обслуживания населения   МКУК «ПМЦБ»"</t>
  </si>
  <si>
    <t xml:space="preserve">Показатель:   "Количество проведенных МКУК «ПМЦБ» массовых мероприятий (культурно-просветительские, методические и др.), в  томчисле сельских филиалов         </t>
  </si>
  <si>
    <t xml:space="preserve">Показатель:  "Доля читателей библиотек в общей численности населения Пеновского района"                  </t>
  </si>
  <si>
    <t>Мероприятие 1.002  "Погашение просроченной задолженности прошлых лет"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</si>
  <si>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</si>
  <si>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</si>
  <si>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Показатель:       "Количество муниципальных учреждений культуры, в которых проведены   мероприятия   по совершенствованию материально технической базы"           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</si>
  <si>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</si>
  <si>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</si>
  <si>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</si>
  <si>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Показатель:  "Количество мероприятий, направленных на выявление и развитие молодых дарований Пеновского края"</t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</si>
  <si>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</si>
  <si>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>Административное меропричтие 2.005 "Сопровождение и информационное наполнение официального сайта администрации Пеновского района в информационно-телекоммуникационной сети Интернет".</t>
  </si>
  <si>
    <t>Показатель: "Количество работников муниципальных учреждений культуры, которым увеличен минимальный размер оплаты труда"</t>
  </si>
  <si>
    <t>Мероприятие  2.018  "Равсходы на повышение оплаты труда работникам муниципальных учреждений в связи с увеличением минимального размера оплаты труда" (за счёт средст бюджета муниципального образования "Пеновский район")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</si>
  <si>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отрасли"  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</si>
  <si>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района  "  </t>
  </si>
  <si>
    <t>Показатель: "Количество совещаний руководителей муниципальных учреждений культуры Пеновского района "</t>
  </si>
  <si>
    <t>Показатель: 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</si>
  <si>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Административное мероприятие 2.001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</si>
  <si>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</si>
  <si>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</si>
  <si>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</si>
  <si>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</si>
  <si>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</si>
  <si>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</si>
  <si>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>Показатель:   «Капитальный ремонт здания МКУ ДО «ДШИ».</t>
  </si>
  <si>
    <t>Код вида расходов</t>
  </si>
  <si>
    <t xml:space="preserve">Показатель 2.   "Доля муниципальных   учреждений культуры,  в которых приобретено новое оборудование"               </t>
  </si>
  <si>
    <t xml:space="preserve">Показатель:   "Количество учреждений  культуры,    в которых проведен капитальный ремонт"                  </t>
  </si>
  <si>
    <t xml:space="preserve">Мероприятие 3.002  "Оснащение современным оборудованием  и музыкальными   инструментами муниципальных    учреждений культуры Пеновского района" </t>
  </si>
  <si>
    <t>R</t>
  </si>
  <si>
    <t>H</t>
  </si>
  <si>
    <t>Мероприятие 2.010  "Поддержка отрасли культуры в части оказания государственной поддержки лучшим сельским  учреждениям культуры"  (за счёт средств муниципального образования "Пеновский район)</t>
  </si>
  <si>
    <t xml:space="preserve">Мероприятие 2.021 "Поддержка отрасли культуры в части комплектовании книжных фондов муниципальных общедоступных библиотек"  </t>
  </si>
  <si>
    <t>Мероприятие 2.002 "Поддержка отрасли культуры в части комплектовании книжных фондов муниципальных общедоступных библиотек"  (за счёт средств муниципального бюджета)</t>
  </si>
  <si>
    <t xml:space="preserve">Мероприятие 2.022  "Поддержка отрасли культуры в части оказания государственной поддержки лучшим сельским  учреждениям культуры"  </t>
  </si>
  <si>
    <t xml:space="preserve">Показатель 1.    "Количество муниципальных     учреждений культуры, получивших финансовую  поддержку из областного бюджета  Тверской области "                  </t>
  </si>
  <si>
    <t xml:space="preserve">Показатель:       "Количество новых музыкальных инструментов приобретенных для МКУ ДО«ДШИ»    с помощью  средств  областного бюджета"             </t>
  </si>
  <si>
    <t xml:space="preserve">Показатель :  "Количество муниципальных     учреждений культуры, в которых проведены    противопожарные мероприятия и ремонтные работы  с  помощью   средств областного бюджета"  </t>
  </si>
  <si>
    <t>Л</t>
  </si>
  <si>
    <t xml:space="preserve">Показатель :      "Количество муниципальных   учреждений культуры,  в  которых проведены    противопожарные мероприятия"                </t>
  </si>
  <si>
    <t xml:space="preserve">Задача 3.   "Укрепление и модернизация  материально-технической базы муниципальных   учреждений культуры Пеновского района " </t>
  </si>
  <si>
    <t>Показатель 1. "Доля муниципальных   учреждений культуры,  находящихся внормативном состоянии"</t>
  </si>
  <si>
    <t xml:space="preserve">Мероприятие 2.012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 (за счёт средств бюджета муниципального образования "Пеновский район") </t>
  </si>
  <si>
    <t>Показатель: «Количество общедоступных  библиотек МКУК "ПМЦБ"  Пеновского района, получивших поддержку из бюджета муниципального образовани "Пеновский район" на подключение библиотек к сети Интернет»</t>
  </si>
  <si>
    <t xml:space="preserve">Показатель: "Количество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</si>
  <si>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Мероприятие 2.009  "Поддержка отрасли культуры в части оказания государственной поддержки муниципальным учреждениям культуры, находящихся на территории сельских поселений Тверской области" </t>
  </si>
  <si>
    <t xml:space="preserve"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области"  </t>
  </si>
  <si>
    <t>L</t>
  </si>
  <si>
    <t>B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</si>
  <si>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муниципального образования «Пеновский район»</t>
  </si>
  <si>
    <t>С</t>
  </si>
  <si>
    <t xml:space="preserve">2. Административные мероприятия                 </t>
  </si>
  <si>
    <t xml:space="preserve">Мероприятие 3.004 "Обеспечение развития и укрепления материально-технической базы муниципальных домов культуры (за счёт средств бюджета муниципального образования «Пеновский район») " 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</si>
  <si>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бюджетаТверской области)"</t>
  </si>
  <si>
    <t>Показатель: "Количеств работников муниципальных учреждений культуры, которым увеличен минимальный размер оплаты труда"</t>
  </si>
  <si>
    <t>Мероприятие 2.004  "Возврат субсидии на повышение заработной платы работникам культуры"</t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</si>
  <si>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района,     предоставляемых муниципальными  учреждениями        культуры Пеновского района"   </t>
    </r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</si>
  <si>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</si>
  <si>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района к средней заработной плате в  Тверскойобласти"           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</si>
  <si>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«ПМЦБ»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</si>
  <si>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«ПМЦБ»</t>
    </r>
  </si>
  <si>
    <t xml:space="preserve">тыс. руб </t>
  </si>
  <si>
    <t>едениц</t>
  </si>
  <si>
    <t xml:space="preserve">единица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</si>
  <si>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района" 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</si>
  <si>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</si>
  <si>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</si>
  <si>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</si>
  <si>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</si>
  <si>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</si>
  <si>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</si>
  <si>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</si>
  <si>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</si>
  <si>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</si>
  <si>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</si>
  <si>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</si>
  <si>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</si>
  <si>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</si>
  <si>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</si>
  <si>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</si>
  <si>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</si>
  <si>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2017 год</t>
  </si>
  <si>
    <t>2018 год</t>
  </si>
  <si>
    <t>2021 год</t>
  </si>
  <si>
    <t>2019 год</t>
  </si>
  <si>
    <t>2020 год</t>
  </si>
  <si>
    <t>значение</t>
  </si>
  <si>
    <t>год достижения</t>
  </si>
  <si>
    <t>Мероприятие 2.002  "Обеспечение деятельности учреждений за счет субсидий на расходные материалы"</t>
  </si>
  <si>
    <t>Показатель: Количество учреждений получивших субсидию на расходные материалы</t>
  </si>
  <si>
    <t>Мероприятие 2.003  "Погашение просроченной задолженности прошлых лет"</t>
  </si>
  <si>
    <t>Показатель: "Количество проведенных мероприятий МБУК "РЦКД"</t>
  </si>
  <si>
    <t>Задача 3 .     "Развитие дополнительного   образования и подготовка педагогических кадров в отрасли «Культура».</t>
  </si>
  <si>
    <t xml:space="preserve">Показатель 2.  "Количество работников образования отрасли "Культура", повысивших  свою квалификацию"              </t>
  </si>
  <si>
    <t xml:space="preserve"> Показатель:  "Количество учащихся в учреждении дополнительного образования детей в области культуры"  </t>
  </si>
  <si>
    <t>Показатель:   «Заключение договоров оцелевой контрактной подготовки выпускников МКУ ДО «ДШИ» в средних и высших учебных заведениях».</t>
  </si>
  <si>
    <t>Б</t>
  </si>
  <si>
    <t>Мероприятие 3.002 «Повышение квалификации педагогических работников отрасли «Культура»</t>
  </si>
  <si>
    <t xml:space="preserve">Показатель: "Количество специалистов МКУ ДО «ДШИ» отрасли "Культура", повысивших свою квалификацию"          </t>
  </si>
  <si>
    <t>П</t>
  </si>
  <si>
    <t>Мероприятие 3.003  «Реализация мероприятий по обращениям, поступающим к депутатам Законодательного Собрания Тверской области»</t>
  </si>
  <si>
    <t>Мероприятие 3.004 "Погашение просроченной задолженности прошлых лет"</t>
  </si>
  <si>
    <t>О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</si>
  <si>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</si>
  <si>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Мероприятие 4.001. «Содержание  МКУ «ЦБ отрасли «Культура» Пеновского района»</t>
  </si>
  <si>
    <t>Мероприятие 4.002. «Обеспечение деятельности учреждений за счет субсидий на расходные материалы»</t>
  </si>
  <si>
    <t>Показатель: «Количество общедоступных  библиотек  Пеновского района, получивших поддержку из областного бюджета Тверской области на подключение библиотек к сети Интернет»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</si>
  <si>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</si>
  <si>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</si>
  <si>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</si>
  <si>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</si>
  <si>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 "Количество посетителей культурно-досуговых мероприятий» МБУК «РЦКД»" 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</si>
  <si>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</si>
  <si>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</si>
  <si>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>Мероприятие 2.011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</t>
  </si>
  <si>
    <t xml:space="preserve">Показатель:"Количество лучших работников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</si>
  <si>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</si>
  <si>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Мероприятие 2.001 "Поддержка отрасли культуры в части комплектовании книжных фондов муниципальных общедоступных библиотек Тверской области"</t>
  </si>
  <si>
    <t>Мероприятие  2.004  "Проведение противопожарных мероприятий и ремонта зданий и  помещений находящихся в муниципальной собственности и используемых для размещения учреждений культуры Тверской области"</t>
  </si>
  <si>
    <t>2022 год</t>
  </si>
  <si>
    <t xml:space="preserve">Мероприятие  2.015  "Повышение заработной платы работникам муниципальных учреждений культуры за счет средств местного  бюджета"     </t>
  </si>
  <si>
    <t>Мероприятие  2.017  "Расходы на повышение оплаты труда работникам муниципальных учреждений в связи с увеличением минимального размера оплаты труда" (за счёт средст бюджета Тверской области)</t>
  </si>
  <si>
    <t>Мероприятие  2.019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</si>
  <si>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Мероприятие  2.020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</si>
  <si>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>Показатель: "Количеств работников муниципальных учреждений культуры дополнительго образования, которым увеличен минимальный размер оплаты труда"</t>
  </si>
  <si>
    <t>Показатель: "Количество работников муниципальных учреждений культуры дополнительного образования, которым увеличен минимальный размер оплаты труда"</t>
  </si>
  <si>
    <t>Мероприятие 2.006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</si>
  <si>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</si>
  <si>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 xml:space="preserve">Обеспечивающая подпрограмма 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</si>
  <si>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района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</si>
  <si>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</si>
  <si>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</si>
  <si>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t>Мероприятие   3.005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</si>
  <si>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 xml:space="preserve">Мероприятие  2.005  "Расходы на повышение заработной платы работникам муниципальных учреждений культуры Тверской области"    </t>
  </si>
  <si>
    <t xml:space="preserve">Мероприятие 2.006 "Расходы на повышение  заработной  платы педагогическим    работникам муниципальных организаций дополнительного образования"            </t>
  </si>
  <si>
    <t xml:space="preserve">Мероприятие  2.014  "Повышение заработной платы работникам муниципальных учреждений культуры"    </t>
  </si>
  <si>
    <t>Мероприятие  2.016  "Расходы на повышение заработной платы педагогическим работника муниципальных организаций дополнительного образования"</t>
  </si>
  <si>
    <t xml:space="preserve">Мероприятие 2.024 "Поддержка отрасли культуры в части подключения библиотек к информационно-телекоммуникационно сети Интернет и развитие бибилиотечного дела с учетом задачи расширения информационных технологий и оцифровок"  </t>
  </si>
  <si>
    <t xml:space="preserve">Мероприятие  2.026  "Равсходы на повышение оплаты труда работникам муниципальных учреждений в связи с увеличением минимального размера оплаты труда" </t>
  </si>
  <si>
    <t>Мероприятие  2.027  "Софинансирование расходов на повышение оплаты труда работникам муниципальных учреждений в связи с увеличением минимального размера оплаты труда"</t>
  </si>
  <si>
    <t>1.001.     Расходы по центральному аппарату исполнительных органов муниципальной власти Пеновского района"</t>
  </si>
  <si>
    <t>Мероприятие 4.003 "Погашение просроченной задолженности прошлых лет"</t>
  </si>
  <si>
    <t xml:space="preserve">Задача 1.     "Обеспечение многообразия художественной, творческой  жизни   Пеновского района"                   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</si>
  <si>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</si>
  <si>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</si>
  <si>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</si>
  <si>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</si>
  <si>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</si>
  <si>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</si>
  <si>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</si>
  <si>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</si>
  <si>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</si>
  <si>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</si>
  <si>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</si>
  <si>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районе"   </t>
    </r>
  </si>
  <si>
    <t xml:space="preserve"> Приложение 1 </t>
  </si>
  <si>
    <t>№105 от 06.03.2020г.</t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</si>
  <si>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отрасли "Культура"   </t>
    </r>
  </si>
  <si>
    <t xml:space="preserve">Мероприятие 3.003  "Обеспечение развития и укрепления материально-технической базы муниципальных домов культуры (за счёт средств бюджета Тверской области) "  </t>
  </si>
  <si>
    <t>Мероприятие 2.005 "Реализация мероприятий по обращениям, поступающим депутатам Законодательного Собрания Тверской области"</t>
  </si>
  <si>
    <t xml:space="preserve">Мероприятие 2.023 "Поддержка отрасли культуры в части технического оснащения и содержания виртуальных концертных залов"  </t>
  </si>
  <si>
    <t xml:space="preserve">Показатель :  "Количество муниципальных учреждений культуры, обеспеченных техническим оснащением  виртуальным концертным залом"   </t>
  </si>
  <si>
    <t xml:space="preserve">Показатель :  "Количество муниципальных общедоступных библиотек МО "Пеновский район" получивших поддержку из средств бюджета  муниципального образования "Пеновский район" на   комплектование библиотечных          фондов муниципальных библиотек"  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</si>
  <si>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</si>
  <si>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</si>
  <si>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          к постановлению администрации Пеновского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</si>
</sst>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172" fontId="14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horizontal="center"/>
    </xf>
    <xf numFmtId="172" fontId="14" fillId="11" borderId="10" xfId="0" applyNumberFormat="1" applyFont="1" applyFill="1" applyBorder="1" applyAlignment="1">
      <alignment horizontal="center"/>
    </xf>
    <xf numFmtId="0" fontId="14" fillId="11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/>
    </xf>
    <xf numFmtId="17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3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172" fontId="14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/>
    </xf>
    <xf numFmtId="172" fontId="18" fillId="15" borderId="10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1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0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172" fontId="21" fillId="11" borderId="10" xfId="0" applyNumberFormat="1" applyFont="1" applyFill="1" applyBorder="1" applyAlignment="1">
      <alignment horizontal="center" vertical="center"/>
    </xf>
    <xf numFmtId="172" fontId="21" fillId="11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78"/>
  <sheetViews>
    <sheetView tabSelected="1" view="pageBreakPreview" zoomScale="75" zoomScaleSheetLayoutView="75" zoomScalePageLayoutView="0" workbookViewId="0" topLeftCell="A1">
      <selection activeCell="AG4" sqref="AG4:AL4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6" width="9.28125" style="0" bestFit="1" customWidth="1"/>
    <col min="37" max="37" width="10.7109375" style="0" bestFit="1" customWidth="1"/>
    <col min="38" max="38" width="9.8515625" style="0" customWidth="1"/>
  </cols>
  <sheetData>
    <row r="1" spans="1:38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8" ht="15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ht="15.75">
      <c r="A3" s="104" t="s">
        <v>195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33:38" ht="15.75">
      <c r="AG4" s="102" t="s">
        <v>205</v>
      </c>
      <c r="AH4" s="103"/>
      <c r="AI4" s="103"/>
      <c r="AJ4" s="103"/>
      <c r="AK4" s="103"/>
      <c r="AL4" s="103"/>
    </row>
    <row r="5" spans="33:38" ht="15.75">
      <c r="AG5" s="99"/>
      <c r="AH5" s="100"/>
      <c r="AI5" s="99"/>
      <c r="AK5" s="99"/>
      <c r="AL5" s="101" t="s">
        <v>196</v>
      </c>
    </row>
    <row r="6" spans="1:38" ht="15.75">
      <c r="A6" s="107" t="s">
        <v>12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5.75">
      <c r="A7" s="107" t="s">
        <v>13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15.75">
      <c r="A8" s="107" t="s">
        <v>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</row>
    <row r="9" ht="15.75">
      <c r="A9" s="3"/>
    </row>
    <row r="10" ht="15">
      <c r="A10" s="6"/>
    </row>
    <row r="11" spans="1:38" ht="15.75">
      <c r="A11" s="113" t="s">
        <v>14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ht="15.75">
      <c r="A12" s="113" t="s">
        <v>32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ht="15.75">
      <c r="A13" s="1"/>
    </row>
    <row r="14" spans="1:39" ht="15.75">
      <c r="A14" s="108" t="s">
        <v>15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2"/>
      <c r="AK14" s="2"/>
      <c r="AL14" s="2"/>
      <c r="AM14" s="2"/>
    </row>
    <row r="15" ht="15.75">
      <c r="A15" s="1"/>
    </row>
    <row r="16" spans="1:38" ht="15.75" customHeight="1">
      <c r="A16" s="106" t="s">
        <v>16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5.75" customHeight="1">
      <c r="A17" s="106" t="s">
        <v>17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5.75" customHeight="1">
      <c r="A18" s="106" t="s">
        <v>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29"/>
      <c r="AK18" s="29"/>
      <c r="AL18" s="29"/>
    </row>
    <row r="19" spans="1:38" ht="15.75" customHeight="1">
      <c r="A19" s="106" t="s">
        <v>19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5.75" customHeight="1">
      <c r="A20" s="106" t="s">
        <v>20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33" customHeight="1">
      <c r="A21" s="106" t="s">
        <v>21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</row>
    <row r="23" spans="1:38" ht="15" customHeight="1">
      <c r="A23" s="110" t="s">
        <v>107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4" t="s">
        <v>188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05" t="s">
        <v>187</v>
      </c>
      <c r="AC23" s="105" t="s">
        <v>25</v>
      </c>
      <c r="AD23" s="105" t="s">
        <v>24</v>
      </c>
      <c r="AE23" s="105" t="s">
        <v>119</v>
      </c>
      <c r="AF23" s="105" t="s">
        <v>23</v>
      </c>
      <c r="AG23" s="105"/>
      <c r="AH23" s="105"/>
      <c r="AI23" s="105"/>
      <c r="AJ23" s="105"/>
      <c r="AK23" s="105" t="s">
        <v>22</v>
      </c>
      <c r="AL23" s="105"/>
    </row>
    <row r="24" spans="1:38" ht="15" customHeight="1">
      <c r="A24" s="105" t="s">
        <v>189</v>
      </c>
      <c r="B24" s="105"/>
      <c r="C24" s="105"/>
      <c r="D24" s="105" t="s">
        <v>190</v>
      </c>
      <c r="E24" s="105"/>
      <c r="F24" s="105" t="s">
        <v>191</v>
      </c>
      <c r="G24" s="105"/>
      <c r="H24" s="109" t="s">
        <v>108</v>
      </c>
      <c r="I24" s="109"/>
      <c r="J24" s="109"/>
      <c r="K24" s="109"/>
      <c r="L24" s="109"/>
      <c r="M24" s="109"/>
      <c r="N24" s="109"/>
      <c r="O24" s="116" t="s">
        <v>65</v>
      </c>
      <c r="P24" s="117"/>
      <c r="Q24" s="118"/>
      <c r="R24" s="105" t="s">
        <v>109</v>
      </c>
      <c r="S24" s="105"/>
      <c r="T24" s="105" t="s">
        <v>114</v>
      </c>
      <c r="U24" s="105" t="s">
        <v>115</v>
      </c>
      <c r="V24" s="105" t="s">
        <v>116</v>
      </c>
      <c r="W24" s="105" t="s">
        <v>117</v>
      </c>
      <c r="X24" s="105"/>
      <c r="Y24" s="105"/>
      <c r="Z24" s="105" t="s">
        <v>118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</row>
    <row r="25" spans="1:38" ht="15" customHeight="1">
      <c r="A25" s="105"/>
      <c r="B25" s="105"/>
      <c r="C25" s="105"/>
      <c r="D25" s="105"/>
      <c r="E25" s="105"/>
      <c r="F25" s="105"/>
      <c r="G25" s="105"/>
      <c r="H25" s="105" t="s">
        <v>109</v>
      </c>
      <c r="I25" s="105"/>
      <c r="J25" s="105" t="s">
        <v>110</v>
      </c>
      <c r="K25" s="105" t="s">
        <v>111</v>
      </c>
      <c r="L25" s="105" t="s">
        <v>112</v>
      </c>
      <c r="M25" s="105"/>
      <c r="N25" s="105" t="s">
        <v>113</v>
      </c>
      <c r="O25" s="119"/>
      <c r="P25" s="120"/>
      <c r="Q25" s="121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</row>
    <row r="26" spans="1:38" ht="274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2"/>
      <c r="P26" s="123"/>
      <c r="Q26" s="12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</row>
    <row r="27" spans="1:38" ht="30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s">
        <v>121</v>
      </c>
      <c r="AF27" s="7" t="s">
        <v>122</v>
      </c>
      <c r="AG27" s="7" t="s">
        <v>124</v>
      </c>
      <c r="AH27" s="7" t="s">
        <v>125</v>
      </c>
      <c r="AI27" s="7" t="s">
        <v>123</v>
      </c>
      <c r="AJ27" s="7" t="s">
        <v>159</v>
      </c>
      <c r="AK27" s="7" t="s">
        <v>126</v>
      </c>
      <c r="AL27" s="7" t="s">
        <v>127</v>
      </c>
    </row>
    <row r="28" spans="1:38" ht="15" customHeight="1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46">
        <v>10</v>
      </c>
      <c r="K28" s="46">
        <v>11</v>
      </c>
      <c r="L28" s="46">
        <v>12</v>
      </c>
      <c r="M28" s="46">
        <v>13</v>
      </c>
      <c r="N28" s="46">
        <v>14</v>
      </c>
      <c r="O28" s="46">
        <v>15</v>
      </c>
      <c r="P28" s="46">
        <v>16</v>
      </c>
      <c r="Q28" s="46">
        <v>17</v>
      </c>
      <c r="R28" s="46">
        <v>18</v>
      </c>
      <c r="S28" s="46">
        <v>19</v>
      </c>
      <c r="T28" s="46">
        <v>20</v>
      </c>
      <c r="U28" s="46">
        <v>21</v>
      </c>
      <c r="V28" s="46">
        <v>22</v>
      </c>
      <c r="W28" s="46">
        <v>23</v>
      </c>
      <c r="X28" s="46">
        <v>24</v>
      </c>
      <c r="Y28" s="46">
        <v>25</v>
      </c>
      <c r="Z28" s="46">
        <v>26</v>
      </c>
      <c r="AA28" s="46">
        <v>27</v>
      </c>
      <c r="AB28" s="7">
        <v>28</v>
      </c>
      <c r="AC28" s="7">
        <v>29</v>
      </c>
      <c r="AD28" s="7">
        <v>30</v>
      </c>
      <c r="AE28" s="7">
        <v>31</v>
      </c>
      <c r="AF28" s="7">
        <v>32</v>
      </c>
      <c r="AG28" s="7">
        <v>33</v>
      </c>
      <c r="AH28" s="7">
        <v>34</v>
      </c>
      <c r="AI28" s="7">
        <v>35</v>
      </c>
      <c r="AJ28" s="7">
        <v>36</v>
      </c>
      <c r="AK28" s="7">
        <v>37</v>
      </c>
      <c r="AL28" s="7">
        <v>38</v>
      </c>
    </row>
    <row r="29" spans="1:41" ht="15" customHeight="1">
      <c r="A29" s="9">
        <v>3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25" t="s">
        <v>120</v>
      </c>
      <c r="AC29" s="61" t="s">
        <v>11</v>
      </c>
      <c r="AD29" s="23"/>
      <c r="AE29" s="45">
        <f aca="true" t="shared" si="0" ref="AE29:AK29">SUM(AE35+AE79+AE159)</f>
        <v>21988.899999999998</v>
      </c>
      <c r="AF29" s="45">
        <f t="shared" si="0"/>
        <v>27277.9</v>
      </c>
      <c r="AG29" s="45">
        <f t="shared" si="0"/>
        <v>29242</v>
      </c>
      <c r="AH29" s="45">
        <f t="shared" si="0"/>
        <v>28504.2</v>
      </c>
      <c r="AI29" s="45">
        <f t="shared" si="0"/>
        <v>27177.4</v>
      </c>
      <c r="AJ29" s="45">
        <f t="shared" si="0"/>
        <v>26928.899999999998</v>
      </c>
      <c r="AK29" s="45">
        <f t="shared" si="0"/>
        <v>139130.4</v>
      </c>
      <c r="AL29" s="24">
        <v>2022</v>
      </c>
      <c r="AN29">
        <f>(8118986.8+2128100+4258260.71+42582.6+185700+829891.44+5908.56+42700+260415.14+1200+16800+2492+42686+237.98+2000+1010168.88+3455000+7764769.89-7000)/1000-8</f>
        <v>28152.900000000005</v>
      </c>
      <c r="AO29" s="81">
        <f>AN29-AG29</f>
        <v>-1089.099999999995</v>
      </c>
    </row>
    <row r="30" spans="1:38" ht="108" customHeight="1">
      <c r="A30" s="9">
        <v>3</v>
      </c>
      <c r="B30" s="9">
        <v>1</v>
      </c>
      <c r="C30" s="9">
        <v>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8" t="s">
        <v>193</v>
      </c>
      <c r="AC30" s="10" t="s">
        <v>62</v>
      </c>
      <c r="AD30" s="16" t="s">
        <v>62</v>
      </c>
      <c r="AE30" s="16" t="s">
        <v>62</v>
      </c>
      <c r="AF30" s="16" t="s">
        <v>62</v>
      </c>
      <c r="AG30" s="16" t="s">
        <v>62</v>
      </c>
      <c r="AH30" s="16" t="s">
        <v>62</v>
      </c>
      <c r="AI30" s="16" t="s">
        <v>62</v>
      </c>
      <c r="AJ30" s="16" t="s">
        <v>62</v>
      </c>
      <c r="AK30" s="16" t="s">
        <v>62</v>
      </c>
      <c r="AL30" s="16" t="s">
        <v>62</v>
      </c>
    </row>
    <row r="31" spans="1:39" ht="54.75" customHeight="1">
      <c r="A31" s="12">
        <v>3</v>
      </c>
      <c r="B31" s="12">
        <v>1</v>
      </c>
      <c r="C31" s="9">
        <v>3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8" t="s">
        <v>194</v>
      </c>
      <c r="AC31" s="21" t="s">
        <v>59</v>
      </c>
      <c r="AD31" s="21"/>
      <c r="AE31" s="26">
        <v>56</v>
      </c>
      <c r="AF31" s="26">
        <v>60</v>
      </c>
      <c r="AG31" s="26">
        <v>65</v>
      </c>
      <c r="AH31" s="26">
        <v>70</v>
      </c>
      <c r="AI31" s="26">
        <v>75</v>
      </c>
      <c r="AJ31" s="26">
        <v>75</v>
      </c>
      <c r="AK31" s="26">
        <v>75</v>
      </c>
      <c r="AL31" s="21">
        <v>2022</v>
      </c>
      <c r="AM31" s="115"/>
    </row>
    <row r="32" spans="1:39" ht="77.25" customHeight="1">
      <c r="A32" s="9">
        <v>3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9" t="s">
        <v>96</v>
      </c>
      <c r="AC32" s="22" t="s">
        <v>60</v>
      </c>
      <c r="AD32" s="22"/>
      <c r="AE32" s="22">
        <v>3</v>
      </c>
      <c r="AF32" s="22">
        <v>3</v>
      </c>
      <c r="AG32" s="22">
        <v>3</v>
      </c>
      <c r="AH32" s="22">
        <v>3</v>
      </c>
      <c r="AI32" s="22">
        <v>3</v>
      </c>
      <c r="AJ32" s="22">
        <v>3</v>
      </c>
      <c r="AK32" s="22">
        <v>3</v>
      </c>
      <c r="AL32" s="22">
        <v>2022</v>
      </c>
      <c r="AM32" s="115"/>
    </row>
    <row r="33" spans="1:39" ht="54" customHeight="1">
      <c r="A33" s="9">
        <v>3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3</v>
      </c>
      <c r="AB33" s="19" t="s">
        <v>97</v>
      </c>
      <c r="AC33" s="22" t="s">
        <v>59</v>
      </c>
      <c r="AD33" s="22"/>
      <c r="AE33" s="22">
        <v>91.2</v>
      </c>
      <c r="AF33" s="22">
        <v>100</v>
      </c>
      <c r="AG33" s="22">
        <v>100</v>
      </c>
      <c r="AH33" s="22">
        <v>100</v>
      </c>
      <c r="AI33" s="22">
        <v>100</v>
      </c>
      <c r="AJ33" s="22">
        <v>100</v>
      </c>
      <c r="AK33" s="22">
        <v>100</v>
      </c>
      <c r="AL33" s="22">
        <v>2022</v>
      </c>
      <c r="AM33" s="13"/>
    </row>
    <row r="34" spans="1:38" ht="93" customHeight="1">
      <c r="A34" s="9">
        <v>3</v>
      </c>
      <c r="B34" s="9">
        <v>1</v>
      </c>
      <c r="C34" s="9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4</v>
      </c>
      <c r="AB34" s="19" t="s">
        <v>98</v>
      </c>
      <c r="AC34" s="10" t="s">
        <v>59</v>
      </c>
      <c r="AD34" s="17"/>
      <c r="AE34" s="17">
        <v>95</v>
      </c>
      <c r="AF34" s="17">
        <v>100</v>
      </c>
      <c r="AG34" s="17">
        <v>100</v>
      </c>
      <c r="AH34" s="17">
        <v>100</v>
      </c>
      <c r="AI34" s="17">
        <v>100</v>
      </c>
      <c r="AJ34" s="17">
        <v>100</v>
      </c>
      <c r="AK34" s="17">
        <v>100</v>
      </c>
      <c r="AL34" s="17">
        <v>2022</v>
      </c>
    </row>
    <row r="35" spans="1:38" ht="46.5" customHeight="1">
      <c r="A35" s="10">
        <v>3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50" t="s">
        <v>35</v>
      </c>
      <c r="AC35" s="62" t="s">
        <v>101</v>
      </c>
      <c r="AD35" s="51"/>
      <c r="AE35" s="52">
        <f>SUM(AE36+AE46+AE60+AE73)</f>
        <v>17195.5</v>
      </c>
      <c r="AF35" s="52">
        <f>SUM(AF46+AF36+AF60+AF73)</f>
        <v>19096.7</v>
      </c>
      <c r="AG35" s="52">
        <f>SUM(AG36+AG46+AG60+AG73)</f>
        <v>19670.9</v>
      </c>
      <c r="AH35" s="52">
        <f>SUM(AH36+AH46+AH60+AH73)</f>
        <v>18204</v>
      </c>
      <c r="AI35" s="52">
        <f>SUM(AI36+AI46+AI60+AI73)</f>
        <v>16870.7</v>
      </c>
      <c r="AJ35" s="52">
        <f>SUM(AJ36+AJ46+AJ60+AJ73)</f>
        <v>16681.6</v>
      </c>
      <c r="AK35" s="52">
        <f>SUM(AK36+AK46+AK60+AK73)</f>
        <v>90523.9</v>
      </c>
      <c r="AL35" s="53">
        <v>2022</v>
      </c>
    </row>
    <row r="36" spans="1:38" ht="37.5" customHeight="1">
      <c r="A36" s="10">
        <v>3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28" t="s">
        <v>36</v>
      </c>
      <c r="AC36" s="54" t="s">
        <v>61</v>
      </c>
      <c r="AD36" s="55"/>
      <c r="AE36" s="56">
        <f aca="true" t="shared" si="1" ref="AE36:AK36">SUM(AE39+AE42+AE43+AE45)</f>
        <v>4863.5</v>
      </c>
      <c r="AF36" s="56">
        <f t="shared" si="1"/>
        <v>5139.700000000001</v>
      </c>
      <c r="AG36" s="56">
        <f t="shared" si="1"/>
        <v>4596</v>
      </c>
      <c r="AH36" s="56">
        <f t="shared" si="1"/>
        <v>4859.900000000001</v>
      </c>
      <c r="AI36" s="56">
        <f t="shared" si="1"/>
        <v>4434.6</v>
      </c>
      <c r="AJ36" s="56">
        <f t="shared" si="1"/>
        <v>4434.6</v>
      </c>
      <c r="AK36" s="56">
        <f t="shared" si="1"/>
        <v>23464.8</v>
      </c>
      <c r="AL36" s="57">
        <v>2022</v>
      </c>
    </row>
    <row r="37" spans="1:38" ht="29.25" customHeight="1">
      <c r="A37" s="10">
        <v>3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1" t="s">
        <v>99</v>
      </c>
      <c r="AC37" s="10" t="s">
        <v>60</v>
      </c>
      <c r="AD37" s="8"/>
      <c r="AE37" s="16">
        <v>48280</v>
      </c>
      <c r="AF37" s="16">
        <v>48280</v>
      </c>
      <c r="AG37" s="16">
        <v>48280</v>
      </c>
      <c r="AH37" s="16">
        <v>44300</v>
      </c>
      <c r="AI37" s="16">
        <v>48300</v>
      </c>
      <c r="AJ37" s="16">
        <v>48300</v>
      </c>
      <c r="AK37" s="16">
        <v>48300</v>
      </c>
      <c r="AL37" s="16">
        <v>2022</v>
      </c>
    </row>
    <row r="38" spans="1:38" ht="41.25" customHeight="1">
      <c r="A38" s="10">
        <v>3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10">
        <v>0</v>
      </c>
      <c r="I38" s="10">
        <v>2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1" t="s">
        <v>100</v>
      </c>
      <c r="AC38" s="10" t="s">
        <v>60</v>
      </c>
      <c r="AD38" s="8"/>
      <c r="AE38" s="16">
        <v>1680</v>
      </c>
      <c r="AF38" s="16">
        <v>1680</v>
      </c>
      <c r="AG38" s="16">
        <v>1680</v>
      </c>
      <c r="AH38" s="16">
        <v>1700</v>
      </c>
      <c r="AI38" s="16">
        <v>1750</v>
      </c>
      <c r="AJ38" s="16">
        <v>1750</v>
      </c>
      <c r="AK38" s="16">
        <v>1750</v>
      </c>
      <c r="AL38" s="16">
        <v>2022</v>
      </c>
    </row>
    <row r="39" spans="1:40" ht="65.25" customHeight="1">
      <c r="A39" s="10">
        <v>3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73">
        <v>0</v>
      </c>
      <c r="I39" s="73">
        <v>2</v>
      </c>
      <c r="J39" s="73">
        <v>1</v>
      </c>
      <c r="K39" s="73">
        <v>0</v>
      </c>
      <c r="L39" s="73">
        <v>1</v>
      </c>
      <c r="M39" s="73">
        <v>2</v>
      </c>
      <c r="N39" s="73">
        <v>0</v>
      </c>
      <c r="O39" s="73">
        <v>0</v>
      </c>
      <c r="P39" s="73">
        <v>1</v>
      </c>
      <c r="Q39" s="73" t="s">
        <v>37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40" t="s">
        <v>38</v>
      </c>
      <c r="AC39" s="63" t="s">
        <v>61</v>
      </c>
      <c r="AD39" s="41"/>
      <c r="AE39" s="42">
        <v>4742.7</v>
      </c>
      <c r="AF39" s="42">
        <v>5033.6</v>
      </c>
      <c r="AG39" s="86">
        <v>4517</v>
      </c>
      <c r="AH39" s="98">
        <f>4732.6-4.5</f>
        <v>4728.1</v>
      </c>
      <c r="AI39" s="43">
        <v>4314.6</v>
      </c>
      <c r="AJ39" s="43">
        <v>4314.6</v>
      </c>
      <c r="AK39" s="42">
        <f>SUM(AF39:AJ39)</f>
        <v>22907.9</v>
      </c>
      <c r="AL39" s="42">
        <v>2022</v>
      </c>
      <c r="AN39">
        <v>4728.1</v>
      </c>
    </row>
    <row r="40" spans="1:38" ht="70.5" customHeight="1">
      <c r="A40" s="10">
        <v>3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37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1</v>
      </c>
      <c r="AB40" s="11" t="s">
        <v>39</v>
      </c>
      <c r="AC40" s="10" t="s">
        <v>60</v>
      </c>
      <c r="AD40" s="8"/>
      <c r="AE40" s="16">
        <v>350</v>
      </c>
      <c r="AF40" s="16">
        <v>350</v>
      </c>
      <c r="AG40" s="16">
        <v>350</v>
      </c>
      <c r="AH40" s="16">
        <v>355</v>
      </c>
      <c r="AI40" s="16">
        <v>360</v>
      </c>
      <c r="AJ40" s="16">
        <v>360</v>
      </c>
      <c r="AK40" s="16">
        <v>2120</v>
      </c>
      <c r="AL40" s="16">
        <v>2022</v>
      </c>
    </row>
    <row r="41" spans="1:38" ht="40.5" customHeight="1">
      <c r="A41" s="10">
        <v>3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1</v>
      </c>
      <c r="Q41" s="10" t="s">
        <v>37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0</v>
      </c>
      <c r="AA41" s="10">
        <v>2</v>
      </c>
      <c r="AB41" s="11" t="s">
        <v>40</v>
      </c>
      <c r="AC41" s="10" t="s">
        <v>59</v>
      </c>
      <c r="AD41" s="8"/>
      <c r="AE41" s="16">
        <v>63</v>
      </c>
      <c r="AF41" s="16">
        <v>63.5</v>
      </c>
      <c r="AG41" s="16">
        <v>63.5</v>
      </c>
      <c r="AH41" s="16">
        <v>64</v>
      </c>
      <c r="AI41" s="16">
        <v>65</v>
      </c>
      <c r="AJ41" s="16">
        <v>65</v>
      </c>
      <c r="AK41" s="16">
        <v>65</v>
      </c>
      <c r="AL41" s="16">
        <v>2020</v>
      </c>
    </row>
    <row r="42" spans="1:38" ht="41.25" customHeight="1">
      <c r="A42" s="10">
        <v>3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2</v>
      </c>
      <c r="N42" s="10">
        <v>0</v>
      </c>
      <c r="O42" s="10">
        <v>0</v>
      </c>
      <c r="P42" s="10">
        <v>4</v>
      </c>
      <c r="Q42" s="10" t="s">
        <v>37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2</v>
      </c>
      <c r="Z42" s="10">
        <v>0</v>
      </c>
      <c r="AA42" s="10">
        <v>0</v>
      </c>
      <c r="AB42" s="40" t="s">
        <v>41</v>
      </c>
      <c r="AC42" s="63" t="s">
        <v>61</v>
      </c>
      <c r="AD42" s="41"/>
      <c r="AE42" s="43">
        <v>59.8</v>
      </c>
      <c r="AF42" s="43">
        <v>56.1</v>
      </c>
      <c r="AG42" s="43">
        <v>0</v>
      </c>
      <c r="AH42" s="43">
        <v>0</v>
      </c>
      <c r="AI42" s="43">
        <v>0</v>
      </c>
      <c r="AJ42" s="43">
        <v>0</v>
      </c>
      <c r="AK42" s="43">
        <f>SUM(AF42:AJ42)</f>
        <v>56.1</v>
      </c>
      <c r="AL42" s="42">
        <v>2020</v>
      </c>
    </row>
    <row r="43" spans="1:38" ht="66" customHeight="1">
      <c r="A43" s="10">
        <v>3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139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0</v>
      </c>
      <c r="AB43" s="40" t="s">
        <v>156</v>
      </c>
      <c r="AC43" s="63" t="s">
        <v>61</v>
      </c>
      <c r="AD43" s="41"/>
      <c r="AE43" s="43">
        <v>61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f>SUM(AF43:AJ43)</f>
        <v>0</v>
      </c>
      <c r="AL43" s="42">
        <v>2020</v>
      </c>
    </row>
    <row r="44" spans="1:39" ht="91.5" customHeight="1">
      <c r="A44" s="10">
        <v>3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1</v>
      </c>
      <c r="N44" s="10">
        <v>0</v>
      </c>
      <c r="O44" s="10">
        <v>9</v>
      </c>
      <c r="P44" s="10">
        <v>2</v>
      </c>
      <c r="Q44" s="10" t="s">
        <v>139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3</v>
      </c>
      <c r="Z44" s="10">
        <v>0</v>
      </c>
      <c r="AA44" s="10">
        <v>1</v>
      </c>
      <c r="AB44" s="47" t="s">
        <v>204</v>
      </c>
      <c r="AC44" s="65" t="s">
        <v>60</v>
      </c>
      <c r="AD44" s="48"/>
      <c r="AE44" s="49">
        <v>1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1</v>
      </c>
      <c r="AL44" s="49">
        <v>2020</v>
      </c>
      <c r="AM44" s="68"/>
    </row>
    <row r="45" spans="1:39" ht="57" customHeight="1">
      <c r="A45" s="10">
        <v>3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73">
        <v>0</v>
      </c>
      <c r="I45" s="73">
        <v>2</v>
      </c>
      <c r="J45" s="73">
        <v>1</v>
      </c>
      <c r="K45" s="73">
        <v>0</v>
      </c>
      <c r="L45" s="73">
        <v>1</v>
      </c>
      <c r="M45" s="73">
        <v>2</v>
      </c>
      <c r="N45" s="73">
        <v>0</v>
      </c>
      <c r="O45" s="73">
        <v>0</v>
      </c>
      <c r="P45" s="73">
        <v>1</v>
      </c>
      <c r="Q45" s="73" t="s">
        <v>136</v>
      </c>
      <c r="R45" s="10">
        <v>0</v>
      </c>
      <c r="S45" s="10">
        <v>2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4</v>
      </c>
      <c r="Z45" s="10">
        <v>0</v>
      </c>
      <c r="AA45" s="10">
        <v>0</v>
      </c>
      <c r="AB45" s="40" t="s">
        <v>9</v>
      </c>
      <c r="AC45" s="63" t="s">
        <v>61</v>
      </c>
      <c r="AD45" s="48"/>
      <c r="AE45" s="43">
        <v>0</v>
      </c>
      <c r="AF45" s="43">
        <v>50</v>
      </c>
      <c r="AG45" s="86">
        <v>79</v>
      </c>
      <c r="AH45" s="98">
        <f>120+11.8</f>
        <v>131.8</v>
      </c>
      <c r="AI45" s="43">
        <v>120</v>
      </c>
      <c r="AJ45" s="43">
        <v>120</v>
      </c>
      <c r="AK45" s="43">
        <f>SUM(AF45:AJ45)</f>
        <v>500.8</v>
      </c>
      <c r="AL45" s="42">
        <v>2022</v>
      </c>
      <c r="AM45" s="68"/>
    </row>
    <row r="46" spans="1:38" ht="39.75" customHeight="1">
      <c r="A46" s="10">
        <v>3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31" t="s">
        <v>63</v>
      </c>
      <c r="AC46" s="64" t="s">
        <v>61</v>
      </c>
      <c r="AD46" s="70"/>
      <c r="AE46" s="72">
        <f>SUM(AE49+AE52+AE54+AE55+AE56)</f>
        <v>8672.5</v>
      </c>
      <c r="AF46" s="72">
        <f aca="true" t="shared" si="2" ref="AF46:AK46">SUM(AF49+AF52+AF54+AF55+AF56+AF58)</f>
        <v>9989.2</v>
      </c>
      <c r="AG46" s="72">
        <f t="shared" si="2"/>
        <v>11247.1</v>
      </c>
      <c r="AH46" s="72">
        <f t="shared" si="2"/>
        <v>9372.6</v>
      </c>
      <c r="AI46" s="72">
        <f t="shared" si="2"/>
        <v>8561.6</v>
      </c>
      <c r="AJ46" s="72">
        <f t="shared" si="2"/>
        <v>8561.6</v>
      </c>
      <c r="AK46" s="72">
        <f t="shared" si="2"/>
        <v>47732.09999999999</v>
      </c>
      <c r="AL46" s="71">
        <v>2022</v>
      </c>
    </row>
    <row r="47" spans="1:38" ht="50.25" customHeight="1">
      <c r="A47" s="10">
        <v>3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1" t="s">
        <v>203</v>
      </c>
      <c r="AC47" s="10" t="s">
        <v>60</v>
      </c>
      <c r="AD47" s="8"/>
      <c r="AE47" s="16">
        <v>32</v>
      </c>
      <c r="AF47" s="16">
        <v>32</v>
      </c>
      <c r="AG47" s="16">
        <v>32</v>
      </c>
      <c r="AH47" s="16">
        <v>32</v>
      </c>
      <c r="AI47" s="16">
        <v>34</v>
      </c>
      <c r="AJ47" s="16">
        <v>34</v>
      </c>
      <c r="AK47" s="16">
        <v>34</v>
      </c>
      <c r="AL47" s="16">
        <v>2022</v>
      </c>
    </row>
    <row r="48" spans="1:38" ht="55.5" customHeight="1">
      <c r="A48" s="10">
        <v>3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0</v>
      </c>
      <c r="Z48" s="10">
        <v>0</v>
      </c>
      <c r="AA48" s="10">
        <v>2</v>
      </c>
      <c r="AB48" s="11" t="s">
        <v>149</v>
      </c>
      <c r="AC48" s="10" t="s">
        <v>60</v>
      </c>
      <c r="AD48" s="8"/>
      <c r="AE48" s="16">
        <v>295</v>
      </c>
      <c r="AF48" s="16">
        <v>295</v>
      </c>
      <c r="AG48" s="16">
        <v>295</v>
      </c>
      <c r="AH48" s="16">
        <v>297</v>
      </c>
      <c r="AI48" s="27">
        <v>300</v>
      </c>
      <c r="AJ48" s="27">
        <v>300</v>
      </c>
      <c r="AK48" s="16">
        <v>300</v>
      </c>
      <c r="AL48" s="16">
        <v>2022</v>
      </c>
    </row>
    <row r="49" spans="1:38" ht="55.5" customHeight="1">
      <c r="A49" s="10">
        <v>3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73">
        <v>0</v>
      </c>
      <c r="I49" s="73">
        <v>2</v>
      </c>
      <c r="J49" s="73">
        <v>1</v>
      </c>
      <c r="K49" s="73">
        <v>0</v>
      </c>
      <c r="L49" s="73">
        <v>2</v>
      </c>
      <c r="M49" s="73">
        <v>2</v>
      </c>
      <c r="N49" s="73">
        <v>0</v>
      </c>
      <c r="O49" s="73">
        <v>0</v>
      </c>
      <c r="P49" s="73">
        <v>2</v>
      </c>
      <c r="Q49" s="73" t="s">
        <v>150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0</v>
      </c>
      <c r="AB49" s="40" t="s">
        <v>170</v>
      </c>
      <c r="AC49" s="63" t="s">
        <v>61</v>
      </c>
      <c r="AD49" s="41"/>
      <c r="AE49" s="42">
        <v>8291.7</v>
      </c>
      <c r="AF49" s="43">
        <v>8755.6</v>
      </c>
      <c r="AG49" s="86">
        <v>8120</v>
      </c>
      <c r="AH49" s="43">
        <v>9372.6</v>
      </c>
      <c r="AI49" s="43">
        <v>8561.6</v>
      </c>
      <c r="AJ49" s="43">
        <v>8561.6</v>
      </c>
      <c r="AK49" s="42">
        <f aca="true" t="shared" si="3" ref="AK49:AK54">SUM(AF49:AJ49)</f>
        <v>43371.399999999994</v>
      </c>
      <c r="AL49" s="42">
        <v>2022</v>
      </c>
    </row>
    <row r="50" spans="1:38" ht="28.5" customHeight="1">
      <c r="A50" s="10">
        <v>3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1" t="s">
        <v>131</v>
      </c>
      <c r="AC50" s="10" t="s">
        <v>60</v>
      </c>
      <c r="AD50" s="8"/>
      <c r="AE50" s="16">
        <v>1608</v>
      </c>
      <c r="AF50" s="16">
        <v>1608</v>
      </c>
      <c r="AG50" s="16">
        <v>1608</v>
      </c>
      <c r="AH50" s="16">
        <v>1610</v>
      </c>
      <c r="AI50" s="16">
        <v>1620</v>
      </c>
      <c r="AJ50" s="16">
        <v>1620</v>
      </c>
      <c r="AK50" s="16">
        <f t="shared" si="3"/>
        <v>8066</v>
      </c>
      <c r="AL50" s="16">
        <v>2022</v>
      </c>
    </row>
    <row r="51" spans="1:38" ht="40.5" customHeight="1">
      <c r="A51" s="10">
        <v>3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1</v>
      </c>
      <c r="Z51" s="10">
        <v>0</v>
      </c>
      <c r="AA51" s="10">
        <v>2</v>
      </c>
      <c r="AB51" s="11" t="s">
        <v>151</v>
      </c>
      <c r="AC51" s="10" t="s">
        <v>60</v>
      </c>
      <c r="AD51" s="8"/>
      <c r="AE51" s="16">
        <v>33202</v>
      </c>
      <c r="AF51" s="16">
        <v>33202</v>
      </c>
      <c r="AG51" s="16">
        <v>33202</v>
      </c>
      <c r="AH51" s="16">
        <v>33250</v>
      </c>
      <c r="AI51" s="16">
        <v>33270</v>
      </c>
      <c r="AJ51" s="16">
        <v>33270</v>
      </c>
      <c r="AK51" s="16">
        <f t="shared" si="3"/>
        <v>166194</v>
      </c>
      <c r="AL51" s="16">
        <v>2022</v>
      </c>
    </row>
    <row r="52" spans="1:38" ht="41.25" customHeight="1">
      <c r="A52" s="10">
        <v>3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2</v>
      </c>
      <c r="Z52" s="10">
        <v>0</v>
      </c>
      <c r="AA52" s="10">
        <v>0</v>
      </c>
      <c r="AB52" s="40" t="s">
        <v>128</v>
      </c>
      <c r="AC52" s="63" t="s">
        <v>61</v>
      </c>
      <c r="AD52" s="41"/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f t="shared" si="3"/>
        <v>0</v>
      </c>
      <c r="AL52" s="42">
        <v>2022</v>
      </c>
    </row>
    <row r="53" spans="1:38" ht="42" customHeight="1">
      <c r="A53" s="10">
        <v>3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2</v>
      </c>
      <c r="Z53" s="10">
        <v>0</v>
      </c>
      <c r="AA53" s="10">
        <v>3</v>
      </c>
      <c r="AB53" s="11" t="s">
        <v>129</v>
      </c>
      <c r="AC53" s="10" t="s">
        <v>60</v>
      </c>
      <c r="AD53" s="8"/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2022</v>
      </c>
    </row>
    <row r="54" spans="1:38" ht="39.75" customHeight="1">
      <c r="A54" s="10">
        <v>3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0</v>
      </c>
      <c r="P54" s="10">
        <v>3</v>
      </c>
      <c r="Q54" s="10" t="s">
        <v>150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3</v>
      </c>
      <c r="Z54" s="10">
        <v>0</v>
      </c>
      <c r="AA54" s="10">
        <v>0</v>
      </c>
      <c r="AB54" s="40" t="s">
        <v>130</v>
      </c>
      <c r="AC54" s="63" t="s">
        <v>61</v>
      </c>
      <c r="AD54" s="41"/>
      <c r="AE54" s="43">
        <v>380.8</v>
      </c>
      <c r="AF54" s="43">
        <v>757.9</v>
      </c>
      <c r="AG54" s="43">
        <v>0</v>
      </c>
      <c r="AH54" s="43">
        <v>0</v>
      </c>
      <c r="AI54" s="43">
        <v>0</v>
      </c>
      <c r="AJ54" s="43">
        <v>0</v>
      </c>
      <c r="AK54" s="43">
        <f t="shared" si="3"/>
        <v>757.9</v>
      </c>
      <c r="AL54" s="42">
        <v>2022</v>
      </c>
    </row>
    <row r="55" spans="1:38" ht="39.75" customHeight="1">
      <c r="A55" s="10">
        <v>3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0</v>
      </c>
      <c r="P55" s="10">
        <v>4</v>
      </c>
      <c r="Q55" s="10" t="s">
        <v>150</v>
      </c>
      <c r="R55" s="10">
        <v>0</v>
      </c>
      <c r="S55" s="10">
        <v>2</v>
      </c>
      <c r="T55" s="10">
        <v>1</v>
      </c>
      <c r="U55" s="10">
        <v>0</v>
      </c>
      <c r="V55" s="10">
        <v>2</v>
      </c>
      <c r="W55" s="10">
        <v>0</v>
      </c>
      <c r="X55" s="10">
        <v>0</v>
      </c>
      <c r="Y55" s="10">
        <v>4</v>
      </c>
      <c r="Z55" s="10">
        <v>0</v>
      </c>
      <c r="AA55" s="10">
        <v>0</v>
      </c>
      <c r="AB55" s="40" t="s">
        <v>95</v>
      </c>
      <c r="AC55" s="63" t="s">
        <v>61</v>
      </c>
      <c r="AD55" s="41"/>
      <c r="AE55" s="43">
        <v>0</v>
      </c>
      <c r="AF55" s="43">
        <v>446.2</v>
      </c>
      <c r="AG55" s="43">
        <v>0</v>
      </c>
      <c r="AH55" s="43">
        <v>0</v>
      </c>
      <c r="AI55" s="43">
        <v>0</v>
      </c>
      <c r="AJ55" s="43">
        <v>0</v>
      </c>
      <c r="AK55" s="43">
        <f>SUM(AF55:AJ55)</f>
        <v>446.2</v>
      </c>
      <c r="AL55" s="42">
        <v>2022</v>
      </c>
    </row>
    <row r="56" spans="1:38" ht="67.5" customHeight="1">
      <c r="A56" s="10">
        <v>3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>
        <v>1</v>
      </c>
      <c r="N56" s="10">
        <v>0</v>
      </c>
      <c r="O56" s="10">
        <v>9</v>
      </c>
      <c r="P56" s="10">
        <v>2</v>
      </c>
      <c r="Q56" s="10">
        <v>0</v>
      </c>
      <c r="R56" s="10">
        <v>2</v>
      </c>
      <c r="S56" s="10">
        <v>1</v>
      </c>
      <c r="T56" s="10">
        <v>0</v>
      </c>
      <c r="U56" s="10">
        <v>2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40" t="s">
        <v>199</v>
      </c>
      <c r="AC56" s="63" t="s">
        <v>61</v>
      </c>
      <c r="AD56" s="41"/>
      <c r="AE56" s="43">
        <v>0</v>
      </c>
      <c r="AF56" s="43">
        <v>29.5</v>
      </c>
      <c r="AG56" s="43">
        <v>0</v>
      </c>
      <c r="AH56" s="43">
        <v>0</v>
      </c>
      <c r="AI56" s="43">
        <v>0</v>
      </c>
      <c r="AJ56" s="43">
        <v>0</v>
      </c>
      <c r="AK56" s="43">
        <f>SUM(AF56+AG56+AH56+AI56+AJ56)</f>
        <v>29.5</v>
      </c>
      <c r="AL56" s="42">
        <v>2022</v>
      </c>
    </row>
    <row r="57" spans="1:38" ht="93" customHeight="1">
      <c r="A57" s="10">
        <v>3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>
        <v>1</v>
      </c>
      <c r="N57" s="10">
        <v>0</v>
      </c>
      <c r="O57" s="10">
        <v>9</v>
      </c>
      <c r="P57" s="10">
        <v>2</v>
      </c>
      <c r="Q57" s="10">
        <v>0</v>
      </c>
      <c r="R57" s="10">
        <v>2</v>
      </c>
      <c r="S57" s="10">
        <v>1</v>
      </c>
      <c r="T57" s="10">
        <v>0</v>
      </c>
      <c r="U57" s="10">
        <v>2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7" t="s">
        <v>204</v>
      </c>
      <c r="AC57" s="65" t="s">
        <v>60</v>
      </c>
      <c r="AD57" s="48"/>
      <c r="AE57" s="49">
        <v>0</v>
      </c>
      <c r="AF57" s="49">
        <v>1</v>
      </c>
      <c r="AG57" s="49">
        <v>0</v>
      </c>
      <c r="AH57" s="49">
        <v>0</v>
      </c>
      <c r="AI57" s="49">
        <v>0</v>
      </c>
      <c r="AJ57" s="49">
        <v>0</v>
      </c>
      <c r="AK57" s="49">
        <f>SUM(AF57+AG57+AH57+AI57)</f>
        <v>1</v>
      </c>
      <c r="AL57" s="82">
        <v>2022</v>
      </c>
    </row>
    <row r="58" spans="1:38" ht="62.25" customHeight="1">
      <c r="A58" s="10">
        <v>3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7</v>
      </c>
      <c r="Q58" s="10" t="s">
        <v>192</v>
      </c>
      <c r="R58" s="10">
        <v>0</v>
      </c>
      <c r="S58" s="10">
        <v>2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85" t="s">
        <v>166</v>
      </c>
      <c r="AC58" s="65"/>
      <c r="AD58" s="48"/>
      <c r="AE58" s="43">
        <v>0</v>
      </c>
      <c r="AF58" s="43">
        <v>0</v>
      </c>
      <c r="AG58" s="86">
        <v>3127.1</v>
      </c>
      <c r="AH58" s="97">
        <v>0</v>
      </c>
      <c r="AI58" s="43">
        <v>0</v>
      </c>
      <c r="AJ58" s="43">
        <v>0</v>
      </c>
      <c r="AK58" s="43">
        <f>SUM(AF58+AG58+AH58+AI58+AJ58)</f>
        <v>3127.1</v>
      </c>
      <c r="AL58" s="42">
        <v>2022</v>
      </c>
    </row>
    <row r="59" spans="1:38" ht="74.25" customHeight="1">
      <c r="A59" s="10">
        <v>3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7</v>
      </c>
      <c r="Q59" s="10" t="s">
        <v>192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7" t="s">
        <v>167</v>
      </c>
      <c r="AC59" s="65"/>
      <c r="AD59" s="48"/>
      <c r="AE59" s="83">
        <v>0</v>
      </c>
      <c r="AF59" s="83">
        <v>0</v>
      </c>
      <c r="AG59" s="83">
        <v>3</v>
      </c>
      <c r="AH59" s="83">
        <v>0</v>
      </c>
      <c r="AI59" s="83">
        <v>0</v>
      </c>
      <c r="AJ59" s="83">
        <v>0</v>
      </c>
      <c r="AK59" s="83">
        <v>3</v>
      </c>
      <c r="AL59" s="82">
        <v>2022</v>
      </c>
    </row>
    <row r="60" spans="1:38" ht="53.25" customHeight="1">
      <c r="A60" s="10">
        <v>3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73">
        <v>0</v>
      </c>
      <c r="I60" s="73">
        <v>2</v>
      </c>
      <c r="J60" s="73">
        <v>1</v>
      </c>
      <c r="K60" s="73">
        <v>0</v>
      </c>
      <c r="L60" s="73">
        <v>3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8" t="s">
        <v>132</v>
      </c>
      <c r="AC60" s="54" t="s">
        <v>61</v>
      </c>
      <c r="AD60" s="58"/>
      <c r="AE60" s="56">
        <f aca="true" t="shared" si="4" ref="AE60:AJ60">SUM(AE63+AE66+AE68+AE70+AE71)</f>
        <v>2629.3</v>
      </c>
      <c r="AF60" s="56">
        <f t="shared" si="4"/>
        <v>2946.2</v>
      </c>
      <c r="AG60" s="56">
        <f t="shared" si="4"/>
        <v>2783.8</v>
      </c>
      <c r="AH60" s="56">
        <f t="shared" si="4"/>
        <v>2968.6</v>
      </c>
      <c r="AI60" s="56">
        <f t="shared" si="4"/>
        <v>2896.6</v>
      </c>
      <c r="AJ60" s="56">
        <f t="shared" si="4"/>
        <v>2756.3</v>
      </c>
      <c r="AK60" s="56">
        <f>(AK63+AK66+AK68+AK70+AK71)</f>
        <v>14351.5</v>
      </c>
      <c r="AL60" s="57">
        <v>2022</v>
      </c>
    </row>
    <row r="61" spans="1:38" ht="45" customHeight="1">
      <c r="A61" s="10">
        <v>3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47</v>
      </c>
      <c r="AC61" s="10" t="s">
        <v>59</v>
      </c>
      <c r="AD61" s="8"/>
      <c r="AE61" s="27">
        <v>9</v>
      </c>
      <c r="AF61" s="27">
        <v>9</v>
      </c>
      <c r="AG61" s="27">
        <v>9</v>
      </c>
      <c r="AH61" s="27">
        <v>9</v>
      </c>
      <c r="AI61" s="27">
        <v>10</v>
      </c>
      <c r="AJ61" s="27">
        <v>10</v>
      </c>
      <c r="AK61" s="27">
        <v>10</v>
      </c>
      <c r="AL61" s="16">
        <v>2022</v>
      </c>
    </row>
    <row r="62" spans="1:38" ht="42" customHeight="1">
      <c r="A62" s="10">
        <v>3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133</v>
      </c>
      <c r="AC62" s="10" t="s">
        <v>60</v>
      </c>
      <c r="AD62" s="8"/>
      <c r="AE62" s="16">
        <v>3</v>
      </c>
      <c r="AF62" s="16">
        <v>1</v>
      </c>
      <c r="AG62" s="16">
        <v>1</v>
      </c>
      <c r="AH62" s="16">
        <v>3</v>
      </c>
      <c r="AI62" s="16">
        <v>3</v>
      </c>
      <c r="AJ62" s="16">
        <v>3</v>
      </c>
      <c r="AK62" s="16">
        <v>14</v>
      </c>
      <c r="AL62" s="16">
        <v>2022</v>
      </c>
    </row>
    <row r="63" spans="1:38" ht="64.5" customHeight="1">
      <c r="A63" s="10">
        <v>3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73">
        <v>0</v>
      </c>
      <c r="I63" s="73">
        <v>2</v>
      </c>
      <c r="J63" s="73">
        <v>1</v>
      </c>
      <c r="K63" s="73">
        <v>0</v>
      </c>
      <c r="L63" s="73">
        <v>3</v>
      </c>
      <c r="M63" s="73">
        <v>2</v>
      </c>
      <c r="N63" s="73">
        <v>0</v>
      </c>
      <c r="O63" s="73">
        <v>0</v>
      </c>
      <c r="P63" s="73">
        <v>3</v>
      </c>
      <c r="Q63" s="73" t="s">
        <v>37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40" t="s">
        <v>171</v>
      </c>
      <c r="AC63" s="63" t="s">
        <v>61</v>
      </c>
      <c r="AD63" s="41"/>
      <c r="AE63" s="42">
        <v>2509.5</v>
      </c>
      <c r="AF63" s="42">
        <v>2759</v>
      </c>
      <c r="AG63" s="86">
        <f>2844.6-170+20.3+7.8-8.9</f>
        <v>2693.8</v>
      </c>
      <c r="AH63" s="42">
        <v>2878.6</v>
      </c>
      <c r="AI63" s="42">
        <v>2806.6</v>
      </c>
      <c r="AJ63" s="42">
        <v>2666.3</v>
      </c>
      <c r="AK63" s="42">
        <f>SUM(AF63:AJ63)</f>
        <v>13804.3</v>
      </c>
      <c r="AL63" s="42">
        <v>2022</v>
      </c>
    </row>
    <row r="64" spans="1:38" ht="48.75" customHeight="1">
      <c r="A64" s="10">
        <v>3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37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134</v>
      </c>
      <c r="AC64" s="10" t="s">
        <v>60</v>
      </c>
      <c r="AD64" s="8"/>
      <c r="AE64" s="16">
        <v>104</v>
      </c>
      <c r="AF64" s="16">
        <v>110</v>
      </c>
      <c r="AG64" s="16">
        <v>125</v>
      </c>
      <c r="AH64" s="16">
        <v>130</v>
      </c>
      <c r="AI64" s="16">
        <v>140</v>
      </c>
      <c r="AJ64" s="16">
        <v>140</v>
      </c>
      <c r="AK64" s="16">
        <v>140</v>
      </c>
      <c r="AL64" s="16">
        <v>2022</v>
      </c>
    </row>
    <row r="65" spans="1:38" ht="69.75" customHeight="1">
      <c r="A65" s="10">
        <v>3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2</v>
      </c>
      <c r="N65" s="10">
        <v>0</v>
      </c>
      <c r="O65" s="10">
        <v>0</v>
      </c>
      <c r="P65" s="10">
        <v>3</v>
      </c>
      <c r="Q65" s="10" t="s">
        <v>37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1</v>
      </c>
      <c r="Z65" s="10">
        <v>0</v>
      </c>
      <c r="AA65" s="10">
        <v>2</v>
      </c>
      <c r="AB65" s="11" t="s">
        <v>135</v>
      </c>
      <c r="AC65" s="10" t="s">
        <v>60</v>
      </c>
      <c r="AD65" s="8"/>
      <c r="AE65" s="16">
        <v>1</v>
      </c>
      <c r="AF65" s="16">
        <v>1</v>
      </c>
      <c r="AG65" s="16">
        <v>2</v>
      </c>
      <c r="AH65" s="16">
        <v>2</v>
      </c>
      <c r="AI65" s="16">
        <v>2</v>
      </c>
      <c r="AJ65" s="16">
        <v>2</v>
      </c>
      <c r="AK65" s="16">
        <f>SUM(AF65:AJ65)</f>
        <v>9</v>
      </c>
      <c r="AL65" s="16">
        <v>2022</v>
      </c>
    </row>
    <row r="66" spans="1:38" ht="43.5" customHeight="1">
      <c r="A66" s="10">
        <v>3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2</v>
      </c>
      <c r="N66" s="10">
        <v>0</v>
      </c>
      <c r="O66" s="10">
        <v>0</v>
      </c>
      <c r="P66" s="10">
        <v>4</v>
      </c>
      <c r="Q66" s="10" t="s">
        <v>136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0</v>
      </c>
      <c r="AB66" s="40" t="s">
        <v>137</v>
      </c>
      <c r="AC66" s="63" t="s">
        <v>61</v>
      </c>
      <c r="AD66" s="41"/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f>SUM(AF66:AJ66)</f>
        <v>0</v>
      </c>
      <c r="AL66" s="42">
        <v>2022</v>
      </c>
    </row>
    <row r="67" spans="1:38" ht="43.5" customHeight="1">
      <c r="A67" s="10">
        <v>3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136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2</v>
      </c>
      <c r="Z67" s="10">
        <v>0</v>
      </c>
      <c r="AA67" s="10">
        <v>1</v>
      </c>
      <c r="AB67" s="11" t="s">
        <v>138</v>
      </c>
      <c r="AC67" s="10" t="s">
        <v>60</v>
      </c>
      <c r="AD67" s="8"/>
      <c r="AE67" s="16">
        <v>3</v>
      </c>
      <c r="AF67" s="16">
        <v>1</v>
      </c>
      <c r="AG67" s="16">
        <v>1</v>
      </c>
      <c r="AH67" s="16">
        <v>3</v>
      </c>
      <c r="AI67" s="16">
        <v>3</v>
      </c>
      <c r="AJ67" s="16">
        <v>3</v>
      </c>
      <c r="AK67" s="16">
        <f>SUM(AF67:AJ67)</f>
        <v>11</v>
      </c>
      <c r="AL67" s="16">
        <v>2022</v>
      </c>
    </row>
    <row r="68" spans="1:38" ht="65.25" customHeight="1">
      <c r="A68" s="10">
        <v>3</v>
      </c>
      <c r="B68" s="10">
        <v>1</v>
      </c>
      <c r="C68" s="10">
        <v>3</v>
      </c>
      <c r="D68" s="10">
        <v>0</v>
      </c>
      <c r="E68" s="10">
        <v>7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9</v>
      </c>
      <c r="P68" s="10">
        <v>2</v>
      </c>
      <c r="Q68" s="10" t="s">
        <v>139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3</v>
      </c>
      <c r="Z68" s="10">
        <v>0</v>
      </c>
      <c r="AA68" s="10">
        <v>0</v>
      </c>
      <c r="AB68" s="40" t="s">
        <v>140</v>
      </c>
      <c r="AC68" s="63" t="s">
        <v>61</v>
      </c>
      <c r="AD68" s="41"/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f>SUM(AF68:AJ68)</f>
        <v>0</v>
      </c>
      <c r="AL68" s="42">
        <v>2022</v>
      </c>
    </row>
    <row r="69" spans="1:38" ht="35.25" customHeight="1">
      <c r="A69" s="10">
        <v>3</v>
      </c>
      <c r="B69" s="10">
        <v>1</v>
      </c>
      <c r="C69" s="10">
        <v>3</v>
      </c>
      <c r="D69" s="10">
        <v>0</v>
      </c>
      <c r="E69" s="10">
        <v>7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9</v>
      </c>
      <c r="P69" s="10">
        <v>2</v>
      </c>
      <c r="Q69" s="10" t="s">
        <v>139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3</v>
      </c>
      <c r="Z69" s="10">
        <v>0</v>
      </c>
      <c r="AA69" s="10">
        <v>1</v>
      </c>
      <c r="AB69" s="15" t="s">
        <v>64</v>
      </c>
      <c r="AC69" s="10" t="s">
        <v>60</v>
      </c>
      <c r="AD69" s="8"/>
      <c r="AE69" s="16">
        <v>0</v>
      </c>
      <c r="AF69" s="16">
        <v>0</v>
      </c>
      <c r="AG69" s="16">
        <v>1</v>
      </c>
      <c r="AH69" s="16">
        <v>0</v>
      </c>
      <c r="AI69" s="16">
        <v>0</v>
      </c>
      <c r="AJ69" s="16">
        <v>0</v>
      </c>
      <c r="AK69" s="16">
        <v>1</v>
      </c>
      <c r="AL69" s="16">
        <v>2022</v>
      </c>
    </row>
    <row r="70" spans="1:38" ht="44.25" customHeight="1">
      <c r="A70" s="10">
        <v>3</v>
      </c>
      <c r="B70" s="10">
        <v>1</v>
      </c>
      <c r="C70" s="10">
        <v>3</v>
      </c>
      <c r="D70" s="10">
        <v>0</v>
      </c>
      <c r="E70" s="10">
        <v>7</v>
      </c>
      <c r="F70" s="10">
        <v>0</v>
      </c>
      <c r="G70" s="10">
        <v>3</v>
      </c>
      <c r="H70" s="10">
        <v>0</v>
      </c>
      <c r="I70" s="10">
        <v>2</v>
      </c>
      <c r="J70" s="10">
        <v>1</v>
      </c>
      <c r="K70" s="10">
        <v>0</v>
      </c>
      <c r="L70" s="10">
        <v>3</v>
      </c>
      <c r="M70" s="10">
        <v>2</v>
      </c>
      <c r="N70" s="10">
        <v>0</v>
      </c>
      <c r="O70" s="10">
        <v>0</v>
      </c>
      <c r="P70" s="10">
        <v>4</v>
      </c>
      <c r="Q70" s="10" t="s">
        <v>37</v>
      </c>
      <c r="R70" s="10">
        <v>0</v>
      </c>
      <c r="S70" s="10">
        <v>2</v>
      </c>
      <c r="T70" s="10">
        <v>1</v>
      </c>
      <c r="U70" s="10">
        <v>0</v>
      </c>
      <c r="V70" s="10">
        <v>3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40" t="s">
        <v>141</v>
      </c>
      <c r="AC70" s="63" t="s">
        <v>61</v>
      </c>
      <c r="AD70" s="41"/>
      <c r="AE70" s="43">
        <v>29.8</v>
      </c>
      <c r="AF70" s="43">
        <v>97.2</v>
      </c>
      <c r="AG70" s="43">
        <v>0</v>
      </c>
      <c r="AH70" s="43">
        <v>0</v>
      </c>
      <c r="AI70" s="43">
        <v>0</v>
      </c>
      <c r="AJ70" s="43">
        <v>0</v>
      </c>
      <c r="AK70" s="43">
        <f>SUM(AF70:AJ70)</f>
        <v>97.2</v>
      </c>
      <c r="AL70" s="42">
        <v>2022</v>
      </c>
    </row>
    <row r="71" spans="1:38" ht="96.75" customHeight="1">
      <c r="A71" s="10">
        <v>3</v>
      </c>
      <c r="B71" s="10">
        <v>1</v>
      </c>
      <c r="C71" s="10">
        <v>3</v>
      </c>
      <c r="D71" s="10">
        <v>1</v>
      </c>
      <c r="E71" s="10">
        <v>0</v>
      </c>
      <c r="F71" s="10">
        <v>0</v>
      </c>
      <c r="G71" s="10">
        <v>3</v>
      </c>
      <c r="H71" s="73">
        <v>0</v>
      </c>
      <c r="I71" s="73">
        <v>2</v>
      </c>
      <c r="J71" s="73">
        <v>1</v>
      </c>
      <c r="K71" s="73">
        <v>0</v>
      </c>
      <c r="L71" s="73">
        <v>3</v>
      </c>
      <c r="M71" s="73">
        <v>1</v>
      </c>
      <c r="N71" s="73">
        <v>0</v>
      </c>
      <c r="O71" s="73">
        <v>5</v>
      </c>
      <c r="P71" s="73">
        <v>6</v>
      </c>
      <c r="Q71" s="73">
        <v>0</v>
      </c>
      <c r="R71" s="10">
        <v>0</v>
      </c>
      <c r="S71" s="10">
        <v>2</v>
      </c>
      <c r="T71" s="10">
        <v>1</v>
      </c>
      <c r="U71" s="10">
        <v>0</v>
      </c>
      <c r="V71" s="10">
        <v>3</v>
      </c>
      <c r="W71" s="10">
        <v>0</v>
      </c>
      <c r="X71" s="10">
        <v>0</v>
      </c>
      <c r="Y71" s="10">
        <v>5</v>
      </c>
      <c r="Z71" s="10">
        <v>0</v>
      </c>
      <c r="AA71" s="10">
        <v>0</v>
      </c>
      <c r="AB71" s="74" t="s">
        <v>172</v>
      </c>
      <c r="AC71" s="63" t="s">
        <v>61</v>
      </c>
      <c r="AD71" s="41"/>
      <c r="AE71" s="43">
        <v>90</v>
      </c>
      <c r="AF71" s="43">
        <v>90</v>
      </c>
      <c r="AG71" s="43">
        <v>90</v>
      </c>
      <c r="AH71" s="43">
        <v>90</v>
      </c>
      <c r="AI71" s="43">
        <v>90</v>
      </c>
      <c r="AJ71" s="43">
        <v>90</v>
      </c>
      <c r="AK71" s="43">
        <f>SUM(AF71:AJ71)</f>
        <v>450</v>
      </c>
      <c r="AL71" s="42">
        <v>2022</v>
      </c>
    </row>
    <row r="72" spans="1:38" ht="82.5" customHeight="1">
      <c r="A72" s="10">
        <v>3</v>
      </c>
      <c r="B72" s="10">
        <v>1</v>
      </c>
      <c r="C72" s="10">
        <v>3</v>
      </c>
      <c r="D72" s="10">
        <v>1</v>
      </c>
      <c r="E72" s="10">
        <v>0</v>
      </c>
      <c r="F72" s="10">
        <v>0</v>
      </c>
      <c r="G72" s="10">
        <v>3</v>
      </c>
      <c r="H72" s="10">
        <v>0</v>
      </c>
      <c r="I72" s="10">
        <v>2</v>
      </c>
      <c r="J72" s="10">
        <v>1</v>
      </c>
      <c r="K72" s="10">
        <v>0</v>
      </c>
      <c r="L72" s="10">
        <v>3</v>
      </c>
      <c r="M72" s="10">
        <v>1</v>
      </c>
      <c r="N72" s="10">
        <v>0</v>
      </c>
      <c r="O72" s="10">
        <v>5</v>
      </c>
      <c r="P72" s="10">
        <v>6</v>
      </c>
      <c r="Q72" s="10" t="s">
        <v>142</v>
      </c>
      <c r="R72" s="10">
        <v>0</v>
      </c>
      <c r="S72" s="10">
        <v>2</v>
      </c>
      <c r="T72" s="10">
        <v>1</v>
      </c>
      <c r="U72" s="10">
        <v>0</v>
      </c>
      <c r="V72" s="10">
        <v>3</v>
      </c>
      <c r="W72" s="10">
        <v>0</v>
      </c>
      <c r="X72" s="10">
        <v>0</v>
      </c>
      <c r="Y72" s="10">
        <v>5</v>
      </c>
      <c r="Z72" s="10">
        <v>0</v>
      </c>
      <c r="AA72" s="10">
        <v>1</v>
      </c>
      <c r="AB72" s="47" t="s">
        <v>152</v>
      </c>
      <c r="AC72" s="65" t="s">
        <v>60</v>
      </c>
      <c r="AD72" s="48"/>
      <c r="AE72" s="49">
        <v>4</v>
      </c>
      <c r="AF72" s="49">
        <v>4</v>
      </c>
      <c r="AG72" s="49">
        <v>4</v>
      </c>
      <c r="AH72" s="49">
        <v>4</v>
      </c>
      <c r="AI72" s="49">
        <v>4</v>
      </c>
      <c r="AJ72" s="49">
        <v>4</v>
      </c>
      <c r="AK72" s="49">
        <v>4</v>
      </c>
      <c r="AL72" s="30">
        <v>2022</v>
      </c>
    </row>
    <row r="73" spans="1:38" ht="54.75" customHeight="1">
      <c r="A73" s="10">
        <v>3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28" t="s">
        <v>153</v>
      </c>
      <c r="AC73" s="54" t="s">
        <v>61</v>
      </c>
      <c r="AD73" s="58"/>
      <c r="AE73" s="57">
        <f aca="true" t="shared" si="5" ref="AE73:AK73">SUM(AE75+AE76+AE78)</f>
        <v>1030.2</v>
      </c>
      <c r="AF73" s="84">
        <f t="shared" si="5"/>
        <v>1021.6</v>
      </c>
      <c r="AG73" s="57">
        <f t="shared" si="5"/>
        <v>1044</v>
      </c>
      <c r="AH73" s="57">
        <f t="shared" si="5"/>
        <v>1002.9</v>
      </c>
      <c r="AI73" s="57">
        <f t="shared" si="5"/>
        <v>977.9</v>
      </c>
      <c r="AJ73" s="57">
        <f t="shared" si="5"/>
        <v>929.1</v>
      </c>
      <c r="AK73" s="57">
        <f t="shared" si="5"/>
        <v>4975.5</v>
      </c>
      <c r="AL73" s="57">
        <v>2022</v>
      </c>
    </row>
    <row r="74" spans="1:38" ht="76.5" customHeight="1">
      <c r="A74" s="10">
        <v>3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4</v>
      </c>
      <c r="H74" s="10">
        <v>0</v>
      </c>
      <c r="I74" s="10">
        <v>2</v>
      </c>
      <c r="J74" s="10">
        <v>1</v>
      </c>
      <c r="K74" s="10">
        <v>0</v>
      </c>
      <c r="L74" s="10">
        <v>4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1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1" t="s">
        <v>143</v>
      </c>
      <c r="AC74" s="10" t="s">
        <v>60</v>
      </c>
      <c r="AD74" s="8"/>
      <c r="AE74" s="16">
        <v>4</v>
      </c>
      <c r="AF74" s="16">
        <v>4</v>
      </c>
      <c r="AG74" s="16">
        <v>4</v>
      </c>
      <c r="AH74" s="16">
        <v>4</v>
      </c>
      <c r="AI74" s="16">
        <v>4</v>
      </c>
      <c r="AJ74" s="16">
        <v>4</v>
      </c>
      <c r="AK74" s="16">
        <v>4</v>
      </c>
      <c r="AL74" s="16">
        <v>2022</v>
      </c>
    </row>
    <row r="75" spans="1:38" ht="44.25" customHeight="1">
      <c r="A75" s="10">
        <v>3</v>
      </c>
      <c r="B75" s="10">
        <v>1</v>
      </c>
      <c r="C75" s="10">
        <v>3</v>
      </c>
      <c r="D75" s="10">
        <v>0</v>
      </c>
      <c r="E75" s="10">
        <v>8</v>
      </c>
      <c r="F75" s="10">
        <v>0</v>
      </c>
      <c r="G75" s="10">
        <v>4</v>
      </c>
      <c r="H75" s="73">
        <v>0</v>
      </c>
      <c r="I75" s="73">
        <v>2</v>
      </c>
      <c r="J75" s="73">
        <v>1</v>
      </c>
      <c r="K75" s="73">
        <v>0</v>
      </c>
      <c r="L75" s="73">
        <v>4</v>
      </c>
      <c r="M75" s="73">
        <v>2</v>
      </c>
      <c r="N75" s="73">
        <v>0</v>
      </c>
      <c r="O75" s="73">
        <v>0</v>
      </c>
      <c r="P75" s="73">
        <v>5</v>
      </c>
      <c r="Q75" s="73" t="s">
        <v>37</v>
      </c>
      <c r="R75" s="10">
        <v>0</v>
      </c>
      <c r="S75" s="10">
        <v>2</v>
      </c>
      <c r="T75" s="10">
        <v>1</v>
      </c>
      <c r="U75" s="10">
        <v>0</v>
      </c>
      <c r="V75" s="10">
        <v>4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40" t="s">
        <v>144</v>
      </c>
      <c r="AC75" s="63" t="s">
        <v>61</v>
      </c>
      <c r="AD75" s="41"/>
      <c r="AE75" s="42">
        <v>1030.2</v>
      </c>
      <c r="AF75" s="42">
        <v>999.2</v>
      </c>
      <c r="AG75" s="86">
        <f>1010.2+33.8</f>
        <v>1044</v>
      </c>
      <c r="AH75" s="42">
        <v>1002.9</v>
      </c>
      <c r="AI75" s="42">
        <v>977.9</v>
      </c>
      <c r="AJ75" s="42">
        <v>929.1</v>
      </c>
      <c r="AK75" s="42">
        <f>SUM(AF75:AJ75)</f>
        <v>4953.1</v>
      </c>
      <c r="AL75" s="42">
        <v>2022</v>
      </c>
    </row>
    <row r="76" spans="1:38" ht="42" customHeight="1">
      <c r="A76" s="10">
        <v>3</v>
      </c>
      <c r="B76" s="10">
        <v>1</v>
      </c>
      <c r="C76" s="10">
        <v>3</v>
      </c>
      <c r="D76" s="10">
        <v>0</v>
      </c>
      <c r="E76" s="10">
        <v>8</v>
      </c>
      <c r="F76" s="10">
        <v>0</v>
      </c>
      <c r="G76" s="10">
        <v>4</v>
      </c>
      <c r="H76" s="10">
        <v>0</v>
      </c>
      <c r="I76" s="10">
        <v>2</v>
      </c>
      <c r="J76" s="10">
        <v>1</v>
      </c>
      <c r="K76" s="10">
        <v>0</v>
      </c>
      <c r="L76" s="10">
        <v>4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2</v>
      </c>
      <c r="T76" s="10">
        <v>1</v>
      </c>
      <c r="U76" s="10">
        <v>0</v>
      </c>
      <c r="V76" s="10">
        <v>4</v>
      </c>
      <c r="W76" s="10">
        <v>0</v>
      </c>
      <c r="X76" s="10">
        <v>0</v>
      </c>
      <c r="Y76" s="10">
        <v>2</v>
      </c>
      <c r="Z76" s="10">
        <v>0</v>
      </c>
      <c r="AA76" s="10">
        <v>0</v>
      </c>
      <c r="AB76" s="40" t="s">
        <v>145</v>
      </c>
      <c r="AC76" s="63" t="s">
        <v>61</v>
      </c>
      <c r="AD76" s="41"/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f>SUM(AF76:AJ76)</f>
        <v>0</v>
      </c>
      <c r="AL76" s="42">
        <v>2022</v>
      </c>
    </row>
    <row r="77" spans="1:38" ht="39.75" customHeight="1">
      <c r="A77" s="10">
        <v>3</v>
      </c>
      <c r="B77" s="10">
        <v>1</v>
      </c>
      <c r="C77" s="10">
        <v>3</v>
      </c>
      <c r="D77" s="10">
        <v>0</v>
      </c>
      <c r="E77" s="10">
        <v>8</v>
      </c>
      <c r="F77" s="10">
        <v>0</v>
      </c>
      <c r="G77" s="10">
        <v>4</v>
      </c>
      <c r="H77" s="10">
        <v>0</v>
      </c>
      <c r="I77" s="10">
        <v>2</v>
      </c>
      <c r="J77" s="10">
        <v>1</v>
      </c>
      <c r="K77" s="10">
        <v>0</v>
      </c>
      <c r="L77" s="10">
        <v>4</v>
      </c>
      <c r="M77" s="10">
        <v>2</v>
      </c>
      <c r="N77" s="10">
        <v>0</v>
      </c>
      <c r="O77" s="10">
        <v>0</v>
      </c>
      <c r="P77" s="10">
        <v>6</v>
      </c>
      <c r="Q77" s="10" t="s">
        <v>37</v>
      </c>
      <c r="R77" s="10">
        <v>0</v>
      </c>
      <c r="S77" s="10">
        <v>2</v>
      </c>
      <c r="T77" s="10">
        <v>1</v>
      </c>
      <c r="U77" s="10">
        <v>0</v>
      </c>
      <c r="V77" s="10">
        <v>4</v>
      </c>
      <c r="W77" s="10">
        <v>0</v>
      </c>
      <c r="X77" s="10">
        <v>0</v>
      </c>
      <c r="Y77" s="10">
        <v>2</v>
      </c>
      <c r="Z77" s="10">
        <v>0</v>
      </c>
      <c r="AA77" s="10">
        <v>1</v>
      </c>
      <c r="AB77" s="11" t="s">
        <v>33</v>
      </c>
      <c r="AC77" s="65" t="s">
        <v>60</v>
      </c>
      <c r="AD77" s="48"/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2022</v>
      </c>
    </row>
    <row r="78" spans="1:38" ht="42" customHeight="1">
      <c r="A78" s="10">
        <v>3</v>
      </c>
      <c r="B78" s="10">
        <v>1</v>
      </c>
      <c r="C78" s="10">
        <v>3</v>
      </c>
      <c r="D78" s="10">
        <v>0</v>
      </c>
      <c r="E78" s="10">
        <v>8</v>
      </c>
      <c r="F78" s="10">
        <v>0</v>
      </c>
      <c r="G78" s="10">
        <v>4</v>
      </c>
      <c r="H78" s="10">
        <v>0</v>
      </c>
      <c r="I78" s="10">
        <v>2</v>
      </c>
      <c r="J78" s="10">
        <v>1</v>
      </c>
      <c r="K78" s="10">
        <v>0</v>
      </c>
      <c r="L78" s="10">
        <v>4</v>
      </c>
      <c r="M78" s="10">
        <v>2</v>
      </c>
      <c r="N78" s="10">
        <v>0</v>
      </c>
      <c r="O78" s="10">
        <v>0</v>
      </c>
      <c r="P78" s="10">
        <v>6</v>
      </c>
      <c r="Q78" s="10" t="s">
        <v>37</v>
      </c>
      <c r="R78" s="10">
        <v>0</v>
      </c>
      <c r="S78" s="10">
        <v>2</v>
      </c>
      <c r="T78" s="10">
        <v>1</v>
      </c>
      <c r="U78" s="10">
        <v>0</v>
      </c>
      <c r="V78" s="10">
        <v>4</v>
      </c>
      <c r="W78" s="10">
        <v>0</v>
      </c>
      <c r="X78" s="10">
        <v>0</v>
      </c>
      <c r="Y78" s="10">
        <v>3</v>
      </c>
      <c r="Z78" s="10">
        <v>0</v>
      </c>
      <c r="AA78" s="10">
        <v>0</v>
      </c>
      <c r="AB78" s="40" t="s">
        <v>181</v>
      </c>
      <c r="AC78" s="63" t="s">
        <v>61</v>
      </c>
      <c r="AD78" s="41"/>
      <c r="AE78" s="43">
        <v>0</v>
      </c>
      <c r="AF78" s="43">
        <v>22.4</v>
      </c>
      <c r="AG78" s="43">
        <v>0</v>
      </c>
      <c r="AH78" s="43">
        <v>0</v>
      </c>
      <c r="AI78" s="43">
        <v>0</v>
      </c>
      <c r="AJ78" s="43">
        <v>0</v>
      </c>
      <c r="AK78" s="43">
        <f>SUM(AF78:AJ78)</f>
        <v>22.4</v>
      </c>
      <c r="AL78" s="42">
        <v>2022</v>
      </c>
    </row>
    <row r="79" spans="1:38" ht="45.75" customHeight="1">
      <c r="A79" s="10">
        <v>3</v>
      </c>
      <c r="B79" s="10">
        <v>1</v>
      </c>
      <c r="C79" s="10">
        <v>3</v>
      </c>
      <c r="D79" s="10">
        <v>0</v>
      </c>
      <c r="E79" s="10">
        <v>8</v>
      </c>
      <c r="F79" s="10">
        <v>0</v>
      </c>
      <c r="G79" s="10">
        <v>1</v>
      </c>
      <c r="H79" s="10">
        <v>0</v>
      </c>
      <c r="I79" s="10">
        <v>2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2</v>
      </c>
      <c r="T79" s="10">
        <v>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32" t="s">
        <v>46</v>
      </c>
      <c r="AC79" s="62" t="s">
        <v>61</v>
      </c>
      <c r="AD79" s="33"/>
      <c r="AE79" s="35">
        <f>SUM(AE80+AE87+AE145)</f>
        <v>3764.3</v>
      </c>
      <c r="AF79" s="35">
        <f>SUM(AF80+AF87+AF145)</f>
        <v>7092.800000000001</v>
      </c>
      <c r="AG79" s="35">
        <f>SUM(AG87+AG80+AG145)</f>
        <v>8408.6</v>
      </c>
      <c r="AH79" s="35">
        <f>SUM(AH87+AH80+AH145)</f>
        <v>9115.7</v>
      </c>
      <c r="AI79" s="35">
        <f>SUM(AI87+AI80+AI145)</f>
        <v>9151.2</v>
      </c>
      <c r="AJ79" s="35">
        <f>SUM(AJ87+AJ80+AJ145)</f>
        <v>9149.6</v>
      </c>
      <c r="AK79" s="35">
        <f>SUM(AK80+AK87+AK145)</f>
        <v>42917.899999999994</v>
      </c>
      <c r="AL79" s="34">
        <v>2022</v>
      </c>
    </row>
    <row r="80" spans="1:38" ht="57" customHeight="1">
      <c r="A80" s="10">
        <v>3</v>
      </c>
      <c r="B80" s="10">
        <v>1</v>
      </c>
      <c r="C80" s="10">
        <v>3</v>
      </c>
      <c r="D80" s="10">
        <v>0</v>
      </c>
      <c r="E80" s="10">
        <v>8</v>
      </c>
      <c r="F80" s="10">
        <v>0</v>
      </c>
      <c r="G80" s="10">
        <v>1</v>
      </c>
      <c r="H80" s="10">
        <v>0</v>
      </c>
      <c r="I80" s="10">
        <v>2</v>
      </c>
      <c r="J80" s="10">
        <v>2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0</v>
      </c>
      <c r="V80" s="10">
        <v>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28" t="s">
        <v>182</v>
      </c>
      <c r="AC80" s="66" t="s">
        <v>61</v>
      </c>
      <c r="AD80" s="55"/>
      <c r="AE80" s="59">
        <f aca="true" t="shared" si="6" ref="AE80:AK80">SUM(AE82+AE85)</f>
        <v>0</v>
      </c>
      <c r="AF80" s="59">
        <f t="shared" si="6"/>
        <v>0</v>
      </c>
      <c r="AG80" s="59">
        <f t="shared" si="6"/>
        <v>0</v>
      </c>
      <c r="AH80" s="59">
        <f t="shared" si="6"/>
        <v>0</v>
      </c>
      <c r="AI80" s="59">
        <f t="shared" si="6"/>
        <v>0</v>
      </c>
      <c r="AJ80" s="59">
        <f t="shared" si="6"/>
        <v>0</v>
      </c>
      <c r="AK80" s="59">
        <f t="shared" si="6"/>
        <v>0</v>
      </c>
      <c r="AL80" s="59">
        <v>2022</v>
      </c>
    </row>
    <row r="81" spans="1:38" ht="69" customHeight="1">
      <c r="A81" s="10">
        <v>3</v>
      </c>
      <c r="B81" s="10">
        <v>1</v>
      </c>
      <c r="C81" s="10">
        <v>3</v>
      </c>
      <c r="D81" s="10">
        <v>0</v>
      </c>
      <c r="E81" s="10">
        <v>8</v>
      </c>
      <c r="F81" s="10">
        <v>0</v>
      </c>
      <c r="G81" s="10">
        <v>1</v>
      </c>
      <c r="H81" s="10">
        <v>0</v>
      </c>
      <c r="I81" s="10">
        <v>2</v>
      </c>
      <c r="J81" s="10">
        <v>2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2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1" t="s">
        <v>45</v>
      </c>
      <c r="AC81" s="10" t="s">
        <v>59</v>
      </c>
      <c r="AD81" s="8"/>
      <c r="AE81" s="16">
        <v>102</v>
      </c>
      <c r="AF81" s="16">
        <v>102</v>
      </c>
      <c r="AG81" s="16">
        <v>102</v>
      </c>
      <c r="AH81" s="16">
        <v>102</v>
      </c>
      <c r="AI81" s="16">
        <v>103</v>
      </c>
      <c r="AJ81" s="16">
        <v>105</v>
      </c>
      <c r="AK81" s="16">
        <v>105</v>
      </c>
      <c r="AL81" s="16">
        <v>2022</v>
      </c>
    </row>
    <row r="82" spans="1:38" ht="39.75" customHeight="1">
      <c r="A82" s="10">
        <v>3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1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40" t="s">
        <v>183</v>
      </c>
      <c r="AC82" s="63" t="s">
        <v>61</v>
      </c>
      <c r="AD82" s="41"/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f>SUM(AF82:AJ82)</f>
        <v>0</v>
      </c>
      <c r="AL82" s="42">
        <v>2022</v>
      </c>
    </row>
    <row r="83" spans="1:38" ht="42.75" customHeight="1">
      <c r="A83" s="10">
        <v>3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1</v>
      </c>
      <c r="W83" s="10">
        <v>0</v>
      </c>
      <c r="X83" s="10">
        <v>0</v>
      </c>
      <c r="Y83" s="10">
        <v>1</v>
      </c>
      <c r="Z83" s="10">
        <v>0</v>
      </c>
      <c r="AA83" s="10">
        <v>1</v>
      </c>
      <c r="AB83" s="11" t="s">
        <v>184</v>
      </c>
      <c r="AC83" s="10" t="s">
        <v>60</v>
      </c>
      <c r="AD83" s="8"/>
      <c r="AE83" s="16">
        <v>7</v>
      </c>
      <c r="AF83" s="16">
        <v>7</v>
      </c>
      <c r="AG83" s="16">
        <v>7</v>
      </c>
      <c r="AH83" s="16">
        <v>8</v>
      </c>
      <c r="AI83" s="16">
        <v>9</v>
      </c>
      <c r="AJ83" s="16">
        <v>9</v>
      </c>
      <c r="AK83" s="16">
        <f>SUM(AF83:AJ83)</f>
        <v>40</v>
      </c>
      <c r="AL83" s="16">
        <v>2022</v>
      </c>
    </row>
    <row r="84" spans="1:38" ht="44.25" customHeight="1">
      <c r="A84" s="10">
        <v>3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1</v>
      </c>
      <c r="W84" s="10">
        <v>0</v>
      </c>
      <c r="X84" s="10">
        <v>0</v>
      </c>
      <c r="Y84" s="10">
        <v>1</v>
      </c>
      <c r="Z84" s="10">
        <v>0</v>
      </c>
      <c r="AA84" s="10">
        <v>2</v>
      </c>
      <c r="AB84" s="11" t="s">
        <v>48</v>
      </c>
      <c r="AC84" s="10" t="s">
        <v>60</v>
      </c>
      <c r="AD84" s="8"/>
      <c r="AE84" s="16">
        <v>7</v>
      </c>
      <c r="AF84" s="16">
        <v>7</v>
      </c>
      <c r="AG84" s="16">
        <v>7</v>
      </c>
      <c r="AH84" s="16">
        <v>8</v>
      </c>
      <c r="AI84" s="16">
        <v>9</v>
      </c>
      <c r="AJ84" s="16">
        <v>9</v>
      </c>
      <c r="AK84" s="16">
        <f>SUM(AF84:AJ84)</f>
        <v>40</v>
      </c>
      <c r="AL84" s="16">
        <v>2022</v>
      </c>
    </row>
    <row r="85" spans="1:38" ht="40.5" customHeight="1">
      <c r="A85" s="10">
        <v>3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1</v>
      </c>
      <c r="W85" s="10">
        <v>0</v>
      </c>
      <c r="X85" s="10">
        <v>0</v>
      </c>
      <c r="Y85" s="10">
        <v>2</v>
      </c>
      <c r="Z85" s="10">
        <v>0</v>
      </c>
      <c r="AA85" s="10">
        <v>0</v>
      </c>
      <c r="AB85" s="40" t="s">
        <v>185</v>
      </c>
      <c r="AC85" s="63" t="s">
        <v>61</v>
      </c>
      <c r="AD85" s="41"/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f>SUM(AF85:AJ85)</f>
        <v>0</v>
      </c>
      <c r="AL85" s="42">
        <v>2022</v>
      </c>
    </row>
    <row r="86" spans="1:38" ht="55.5" customHeight="1">
      <c r="A86" s="10">
        <v>3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1</v>
      </c>
      <c r="W86" s="10">
        <v>0</v>
      </c>
      <c r="X86" s="10">
        <v>0</v>
      </c>
      <c r="Y86" s="10">
        <v>2</v>
      </c>
      <c r="Z86" s="10">
        <v>0</v>
      </c>
      <c r="AA86" s="10">
        <v>1</v>
      </c>
      <c r="AB86" s="11" t="s">
        <v>186</v>
      </c>
      <c r="AC86" s="10" t="s">
        <v>103</v>
      </c>
      <c r="AD86" s="8"/>
      <c r="AE86" s="27">
        <v>1</v>
      </c>
      <c r="AF86" s="27">
        <v>1</v>
      </c>
      <c r="AG86" s="27">
        <v>1</v>
      </c>
      <c r="AH86" s="27">
        <v>1</v>
      </c>
      <c r="AI86" s="27">
        <v>1</v>
      </c>
      <c r="AJ86" s="27">
        <v>1</v>
      </c>
      <c r="AK86" s="27">
        <f>SUM(AF86:AJ86)</f>
        <v>5</v>
      </c>
      <c r="AL86" s="16">
        <v>2022</v>
      </c>
    </row>
    <row r="87" spans="1:40" ht="39.75" customHeight="1">
      <c r="A87" s="10">
        <v>3</v>
      </c>
      <c r="B87" s="10">
        <v>1</v>
      </c>
      <c r="C87" s="10">
        <v>3</v>
      </c>
      <c r="D87" s="10">
        <v>0</v>
      </c>
      <c r="E87" s="10">
        <v>8</v>
      </c>
      <c r="F87" s="10">
        <v>0</v>
      </c>
      <c r="G87" s="10">
        <v>1</v>
      </c>
      <c r="H87" s="10">
        <v>0</v>
      </c>
      <c r="I87" s="10">
        <v>2</v>
      </c>
      <c r="J87" s="10">
        <v>2</v>
      </c>
      <c r="K87" s="10">
        <v>0</v>
      </c>
      <c r="L87" s="10">
        <v>2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2</v>
      </c>
      <c r="U87" s="10">
        <v>0</v>
      </c>
      <c r="V87" s="10">
        <v>2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28" t="s">
        <v>5</v>
      </c>
      <c r="AC87" s="54" t="s">
        <v>61</v>
      </c>
      <c r="AD87" s="58"/>
      <c r="AE87" s="56">
        <f>SUM(AE89+AE91+AE93+AE95+AE97+AE99+AE101+AE103+AE105+AE107+AE109+AE111+AE113+AE115+AE117+AE119+AE121+AE123+AE125+AE127+AE129+AE131+AE133)</f>
        <v>3545.8</v>
      </c>
      <c r="AF87" s="56">
        <f aca="true" t="shared" si="7" ref="AF87:AK87">AF89+AF91+AF93+AF95+AF97+AF99+AF101+AF103+AF105+AF107+AF109+AF111+AF113+AF115+AF117+AF119+AF121+AF123+AF125+AF127+AF129+AF131+AF133+AF135+AF137+AF139+AF141+AF143</f>
        <v>6454.700000000001</v>
      </c>
      <c r="AG87" s="56">
        <f t="shared" si="7"/>
        <v>8222.9</v>
      </c>
      <c r="AH87" s="56">
        <f t="shared" si="7"/>
        <v>9025.400000000001</v>
      </c>
      <c r="AI87" s="56">
        <f t="shared" si="7"/>
        <v>9025.300000000001</v>
      </c>
      <c r="AJ87" s="56">
        <f t="shared" si="7"/>
        <v>9023.7</v>
      </c>
      <c r="AK87" s="56">
        <f t="shared" si="7"/>
        <v>41751.99999999999</v>
      </c>
      <c r="AL87" s="57">
        <v>2022</v>
      </c>
      <c r="AN87" s="81"/>
    </row>
    <row r="88" spans="1:38" ht="69" customHeight="1">
      <c r="A88" s="10">
        <v>3</v>
      </c>
      <c r="B88" s="10">
        <v>1</v>
      </c>
      <c r="C88" s="10">
        <v>3</v>
      </c>
      <c r="D88" s="10">
        <v>0</v>
      </c>
      <c r="E88" s="10">
        <v>8</v>
      </c>
      <c r="F88" s="10">
        <v>0</v>
      </c>
      <c r="G88" s="10">
        <v>1</v>
      </c>
      <c r="H88" s="10">
        <v>0</v>
      </c>
      <c r="I88" s="10">
        <v>2</v>
      </c>
      <c r="J88" s="10">
        <v>2</v>
      </c>
      <c r="K88" s="10">
        <v>0</v>
      </c>
      <c r="L88" s="10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</v>
      </c>
      <c r="T88" s="10">
        <v>2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1" t="s">
        <v>75</v>
      </c>
      <c r="AC88" s="10" t="s">
        <v>103</v>
      </c>
      <c r="AD88" s="8"/>
      <c r="AE88" s="16">
        <v>3</v>
      </c>
      <c r="AF88" s="16">
        <v>3</v>
      </c>
      <c r="AG88" s="16">
        <v>3</v>
      </c>
      <c r="AH88" s="16">
        <v>3</v>
      </c>
      <c r="AI88" s="16">
        <v>3</v>
      </c>
      <c r="AJ88" s="16">
        <v>3</v>
      </c>
      <c r="AK88" s="16">
        <v>3</v>
      </c>
      <c r="AL88" s="16">
        <v>2022</v>
      </c>
    </row>
    <row r="89" spans="1:38" ht="66.75" customHeight="1">
      <c r="A89" s="10">
        <v>3</v>
      </c>
      <c r="B89" s="10">
        <v>1</v>
      </c>
      <c r="C89" s="10">
        <v>3</v>
      </c>
      <c r="D89" s="10">
        <v>0</v>
      </c>
      <c r="E89" s="10">
        <v>8</v>
      </c>
      <c r="F89" s="10">
        <v>0</v>
      </c>
      <c r="G89" s="10">
        <v>1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 t="s">
        <v>69</v>
      </c>
      <c r="N89" s="10">
        <v>5</v>
      </c>
      <c r="O89" s="10">
        <v>1</v>
      </c>
      <c r="P89" s="10">
        <v>9</v>
      </c>
      <c r="Q89" s="10">
        <v>1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40" t="s">
        <v>157</v>
      </c>
      <c r="AC89" s="63" t="s">
        <v>61</v>
      </c>
      <c r="AD89" s="41"/>
      <c r="AE89" s="43">
        <v>20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f>SUM(AF89:AJ89)</f>
        <v>0</v>
      </c>
      <c r="AL89" s="42">
        <v>2022</v>
      </c>
    </row>
    <row r="90" spans="1:38" ht="96.75" customHeight="1">
      <c r="A90" s="10">
        <v>3</v>
      </c>
      <c r="B90" s="10">
        <v>1</v>
      </c>
      <c r="C90" s="10">
        <v>3</v>
      </c>
      <c r="D90" s="10">
        <v>0</v>
      </c>
      <c r="E90" s="10">
        <v>8</v>
      </c>
      <c r="F90" s="10">
        <v>0</v>
      </c>
      <c r="G90" s="10">
        <v>1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 t="s">
        <v>69</v>
      </c>
      <c r="N90" s="10">
        <v>5</v>
      </c>
      <c r="O90" s="10">
        <v>1</v>
      </c>
      <c r="P90" s="10">
        <v>9</v>
      </c>
      <c r="Q90" s="10">
        <v>1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1</v>
      </c>
      <c r="Z90" s="10">
        <v>0</v>
      </c>
      <c r="AA90" s="10">
        <v>1</v>
      </c>
      <c r="AB90" s="11" t="s">
        <v>6</v>
      </c>
      <c r="AC90" s="10" t="s">
        <v>60</v>
      </c>
      <c r="AD90" s="8"/>
      <c r="AE90" s="16">
        <v>1</v>
      </c>
      <c r="AF90" s="16">
        <v>1</v>
      </c>
      <c r="AG90" s="16">
        <v>1</v>
      </c>
      <c r="AH90" s="16">
        <v>1</v>
      </c>
      <c r="AI90" s="16">
        <v>1</v>
      </c>
      <c r="AJ90" s="16">
        <v>1</v>
      </c>
      <c r="AK90" s="16">
        <v>1</v>
      </c>
      <c r="AL90" s="16">
        <v>2022</v>
      </c>
    </row>
    <row r="91" spans="1:38" ht="81" customHeight="1">
      <c r="A91" s="10">
        <v>3</v>
      </c>
      <c r="B91" s="10">
        <v>1</v>
      </c>
      <c r="C91" s="10">
        <v>3</v>
      </c>
      <c r="D91" s="10">
        <v>0</v>
      </c>
      <c r="E91" s="10">
        <v>8</v>
      </c>
      <c r="F91" s="10">
        <v>0</v>
      </c>
      <c r="G91" s="10">
        <v>1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87</v>
      </c>
      <c r="N91" s="10">
        <v>5</v>
      </c>
      <c r="O91" s="10">
        <v>1</v>
      </c>
      <c r="P91" s="10">
        <v>9</v>
      </c>
      <c r="Q91" s="10">
        <v>1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2</v>
      </c>
      <c r="Z91" s="10">
        <v>0</v>
      </c>
      <c r="AA91" s="10">
        <v>0</v>
      </c>
      <c r="AB91" s="40" t="s">
        <v>73</v>
      </c>
      <c r="AC91" s="63" t="s">
        <v>61</v>
      </c>
      <c r="AD91" s="41"/>
      <c r="AE91" s="43">
        <v>20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f>SUM(AF91:AJ91)</f>
        <v>0</v>
      </c>
      <c r="AL91" s="42">
        <v>2022</v>
      </c>
    </row>
    <row r="92" spans="1:38" ht="104.25" customHeight="1">
      <c r="A92" s="10">
        <v>3</v>
      </c>
      <c r="B92" s="10">
        <v>1</v>
      </c>
      <c r="C92" s="10">
        <v>3</v>
      </c>
      <c r="D92" s="10">
        <v>0</v>
      </c>
      <c r="E92" s="10">
        <v>8</v>
      </c>
      <c r="F92" s="10">
        <v>0</v>
      </c>
      <c r="G92" s="10">
        <v>1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87</v>
      </c>
      <c r="N92" s="10">
        <v>5</v>
      </c>
      <c r="O92" s="10">
        <v>1</v>
      </c>
      <c r="P92" s="10">
        <v>9</v>
      </c>
      <c r="Q92" s="10">
        <v>1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2</v>
      </c>
      <c r="Z92" s="10">
        <v>0</v>
      </c>
      <c r="AA92" s="10">
        <v>1</v>
      </c>
      <c r="AB92" s="11" t="s">
        <v>202</v>
      </c>
      <c r="AC92" s="10" t="s">
        <v>60</v>
      </c>
      <c r="AD92" s="8"/>
      <c r="AE92" s="16">
        <v>1</v>
      </c>
      <c r="AF92" s="16">
        <v>1</v>
      </c>
      <c r="AG92" s="16">
        <v>1</v>
      </c>
      <c r="AH92" s="16">
        <v>1</v>
      </c>
      <c r="AI92" s="16">
        <v>1</v>
      </c>
      <c r="AJ92" s="16">
        <v>1</v>
      </c>
      <c r="AK92" s="16">
        <v>1</v>
      </c>
      <c r="AL92" s="16">
        <v>2022</v>
      </c>
    </row>
    <row r="93" spans="1:38" ht="78" customHeight="1">
      <c r="A93" s="10">
        <v>3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3</v>
      </c>
      <c r="Z93" s="10">
        <v>0</v>
      </c>
      <c r="AA93" s="10">
        <v>0</v>
      </c>
      <c r="AB93" s="40" t="s">
        <v>3</v>
      </c>
      <c r="AC93" s="63" t="s">
        <v>61</v>
      </c>
      <c r="AD93" s="41"/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f aca="true" t="shared" si="8" ref="AK93:AK103">SUM(AF93:AJ93)</f>
        <v>0</v>
      </c>
      <c r="AL93" s="42">
        <v>2021</v>
      </c>
    </row>
    <row r="94" spans="1:38" ht="72.75" customHeight="1">
      <c r="A94" s="10">
        <v>3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3</v>
      </c>
      <c r="Z94" s="10">
        <v>0</v>
      </c>
      <c r="AA94" s="10">
        <v>1</v>
      </c>
      <c r="AB94" s="11" t="s">
        <v>76</v>
      </c>
      <c r="AC94" s="10" t="s">
        <v>60</v>
      </c>
      <c r="AD94" s="8"/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f t="shared" si="8"/>
        <v>0</v>
      </c>
      <c r="AL94" s="30">
        <v>2022</v>
      </c>
    </row>
    <row r="95" spans="1:38" ht="97.5" customHeight="1">
      <c r="A95" s="10">
        <v>3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4</v>
      </c>
      <c r="Z95" s="10">
        <v>0</v>
      </c>
      <c r="AA95" s="10">
        <v>0</v>
      </c>
      <c r="AB95" s="85" t="s">
        <v>158</v>
      </c>
      <c r="AC95" s="63" t="s">
        <v>61</v>
      </c>
      <c r="AD95" s="41"/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f t="shared" si="8"/>
        <v>0</v>
      </c>
      <c r="AL95" s="42">
        <v>2022</v>
      </c>
    </row>
    <row r="96" spans="1:38" ht="84" customHeight="1">
      <c r="A96" s="10">
        <v>3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4</v>
      </c>
      <c r="Z96" s="10">
        <v>0</v>
      </c>
      <c r="AA96" s="10">
        <v>1</v>
      </c>
      <c r="AB96" s="11" t="s">
        <v>77</v>
      </c>
      <c r="AC96" s="10" t="s">
        <v>60</v>
      </c>
      <c r="AD96" s="8"/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f t="shared" si="8"/>
        <v>0</v>
      </c>
      <c r="AL96" s="30">
        <v>2022</v>
      </c>
    </row>
    <row r="97" spans="1:38" ht="69.75" customHeight="1">
      <c r="A97" s="10">
        <v>3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>
        <v>1</v>
      </c>
      <c r="N97" s="10">
        <v>0</v>
      </c>
      <c r="O97" s="10">
        <v>6</v>
      </c>
      <c r="P97" s="10">
        <v>8</v>
      </c>
      <c r="Q97" s="10">
        <v>0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5</v>
      </c>
      <c r="Z97" s="10">
        <v>0</v>
      </c>
      <c r="AA97" s="10">
        <v>0</v>
      </c>
      <c r="AB97" s="44" t="s">
        <v>173</v>
      </c>
      <c r="AC97" s="63" t="s">
        <v>61</v>
      </c>
      <c r="AD97" s="41"/>
      <c r="AE97" s="43">
        <v>2939.5</v>
      </c>
      <c r="AF97" s="43">
        <v>5335.5</v>
      </c>
      <c r="AG97" s="86">
        <v>7032.8</v>
      </c>
      <c r="AH97" s="43">
        <v>8134.1</v>
      </c>
      <c r="AI97" s="43">
        <v>8134.1</v>
      </c>
      <c r="AJ97" s="43">
        <v>8134.1</v>
      </c>
      <c r="AK97" s="43">
        <f t="shared" si="8"/>
        <v>36770.6</v>
      </c>
      <c r="AL97" s="42">
        <v>2022</v>
      </c>
    </row>
    <row r="98" spans="1:38" ht="83.25" customHeight="1">
      <c r="A98" s="10">
        <v>3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>
        <v>1</v>
      </c>
      <c r="N98" s="10">
        <v>0</v>
      </c>
      <c r="O98" s="10">
        <v>6</v>
      </c>
      <c r="P98" s="10">
        <v>8</v>
      </c>
      <c r="Q98" s="10">
        <v>0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5</v>
      </c>
      <c r="Z98" s="10">
        <v>0</v>
      </c>
      <c r="AA98" s="10">
        <v>1</v>
      </c>
      <c r="AB98" s="11" t="s">
        <v>104</v>
      </c>
      <c r="AC98" s="10" t="s">
        <v>60</v>
      </c>
      <c r="AD98" s="8"/>
      <c r="AE98" s="30">
        <v>2</v>
      </c>
      <c r="AF98" s="30">
        <v>2</v>
      </c>
      <c r="AG98" s="30">
        <v>2</v>
      </c>
      <c r="AH98" s="30">
        <v>2</v>
      </c>
      <c r="AI98" s="30">
        <v>2</v>
      </c>
      <c r="AJ98" s="30">
        <v>2</v>
      </c>
      <c r="AK98" s="30">
        <v>4</v>
      </c>
      <c r="AL98" s="30">
        <v>2022</v>
      </c>
    </row>
    <row r="99" spans="1:38" ht="67.5" customHeight="1">
      <c r="A99" s="10">
        <v>3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10">
        <v>3</v>
      </c>
      <c r="H99" s="10">
        <v>0</v>
      </c>
      <c r="I99" s="10">
        <v>2</v>
      </c>
      <c r="J99" s="10">
        <v>2</v>
      </c>
      <c r="K99" s="10">
        <v>0</v>
      </c>
      <c r="L99" s="10">
        <v>2</v>
      </c>
      <c r="M99" s="10">
        <v>1</v>
      </c>
      <c r="N99" s="10">
        <v>0</v>
      </c>
      <c r="O99" s="10">
        <v>6</v>
      </c>
      <c r="P99" s="10">
        <v>9</v>
      </c>
      <c r="Q99" s="10">
        <v>0</v>
      </c>
      <c r="R99" s="10">
        <v>0</v>
      </c>
      <c r="S99" s="10">
        <v>2</v>
      </c>
      <c r="T99" s="10">
        <v>2</v>
      </c>
      <c r="U99" s="10">
        <v>0</v>
      </c>
      <c r="V99" s="10">
        <v>2</v>
      </c>
      <c r="W99" s="10">
        <v>0</v>
      </c>
      <c r="X99" s="10">
        <v>0</v>
      </c>
      <c r="Y99" s="10">
        <v>6</v>
      </c>
      <c r="Z99" s="10">
        <v>0</v>
      </c>
      <c r="AA99" s="10">
        <v>0</v>
      </c>
      <c r="AB99" s="44" t="s">
        <v>174</v>
      </c>
      <c r="AC99" s="63" t="s">
        <v>61</v>
      </c>
      <c r="AD99" s="41"/>
      <c r="AE99" s="43">
        <v>253.4</v>
      </c>
      <c r="AF99" s="43">
        <v>527.6</v>
      </c>
      <c r="AG99" s="86">
        <f>527.6+89.1</f>
        <v>616.7</v>
      </c>
      <c r="AH99" s="43">
        <v>682.2</v>
      </c>
      <c r="AI99" s="43">
        <v>682.2</v>
      </c>
      <c r="AJ99" s="43">
        <v>682.2</v>
      </c>
      <c r="AK99" s="43">
        <f t="shared" si="8"/>
        <v>3190.9000000000005</v>
      </c>
      <c r="AL99" s="42">
        <v>2022</v>
      </c>
    </row>
    <row r="100" spans="1:38" ht="52.5" customHeight="1">
      <c r="A100" s="10">
        <v>3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10">
        <v>3</v>
      </c>
      <c r="H100" s="10">
        <v>0</v>
      </c>
      <c r="I100" s="10">
        <v>2</v>
      </c>
      <c r="J100" s="10">
        <v>2</v>
      </c>
      <c r="K100" s="10">
        <v>0</v>
      </c>
      <c r="L100" s="10">
        <v>2</v>
      </c>
      <c r="M100" s="10">
        <v>1</v>
      </c>
      <c r="N100" s="10">
        <v>0</v>
      </c>
      <c r="O100" s="10">
        <v>6</v>
      </c>
      <c r="P100" s="10">
        <v>9</v>
      </c>
      <c r="Q100" s="10">
        <v>0</v>
      </c>
      <c r="R100" s="10">
        <v>0</v>
      </c>
      <c r="S100" s="10">
        <v>2</v>
      </c>
      <c r="T100" s="10">
        <v>2</v>
      </c>
      <c r="U100" s="10">
        <v>0</v>
      </c>
      <c r="V100" s="10">
        <v>2</v>
      </c>
      <c r="W100" s="10">
        <v>0</v>
      </c>
      <c r="X100" s="10">
        <v>0</v>
      </c>
      <c r="Y100" s="10">
        <v>6</v>
      </c>
      <c r="Z100" s="10">
        <v>0</v>
      </c>
      <c r="AA100" s="10">
        <v>1</v>
      </c>
      <c r="AB100" s="11" t="s">
        <v>148</v>
      </c>
      <c r="AC100" s="10" t="s">
        <v>60</v>
      </c>
      <c r="AD100" s="8"/>
      <c r="AE100" s="30">
        <v>3</v>
      </c>
      <c r="AF100" s="30">
        <v>4</v>
      </c>
      <c r="AG100" s="30">
        <v>4</v>
      </c>
      <c r="AH100" s="30">
        <v>4</v>
      </c>
      <c r="AI100" s="30">
        <v>4</v>
      </c>
      <c r="AJ100" s="30">
        <v>4</v>
      </c>
      <c r="AK100" s="30">
        <f t="shared" si="8"/>
        <v>20</v>
      </c>
      <c r="AL100" s="30">
        <v>2022</v>
      </c>
    </row>
    <row r="101" spans="1:38" ht="148.5" customHeight="1">
      <c r="A101" s="10">
        <v>3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>
        <v>0</v>
      </c>
      <c r="L101" s="10">
        <v>2</v>
      </c>
      <c r="M101" s="10" t="s">
        <v>69</v>
      </c>
      <c r="N101" s="10">
        <v>5</v>
      </c>
      <c r="O101" s="10">
        <v>1</v>
      </c>
      <c r="P101" s="10">
        <v>9</v>
      </c>
      <c r="Q101" s="10">
        <v>2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7</v>
      </c>
      <c r="Z101" s="10">
        <v>0</v>
      </c>
      <c r="AA101" s="10">
        <v>0</v>
      </c>
      <c r="AB101" s="40" t="s">
        <v>26</v>
      </c>
      <c r="AC101" s="63" t="s">
        <v>61</v>
      </c>
      <c r="AD101" s="41"/>
      <c r="AE101" s="43">
        <v>51.4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f t="shared" si="8"/>
        <v>0</v>
      </c>
      <c r="AL101" s="42">
        <v>2022</v>
      </c>
    </row>
    <row r="102" spans="1:38" ht="76.5">
      <c r="A102" s="10">
        <v>3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>
        <v>0</v>
      </c>
      <c r="L102" s="10">
        <v>2</v>
      </c>
      <c r="M102" s="10" t="s">
        <v>69</v>
      </c>
      <c r="N102" s="10">
        <v>5</v>
      </c>
      <c r="O102" s="10">
        <v>1</v>
      </c>
      <c r="P102" s="10">
        <v>9</v>
      </c>
      <c r="Q102" s="10">
        <v>2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7</v>
      </c>
      <c r="Z102" s="10">
        <v>0</v>
      </c>
      <c r="AA102" s="10">
        <v>1</v>
      </c>
      <c r="AB102" s="11" t="s">
        <v>146</v>
      </c>
      <c r="AC102" s="10" t="s">
        <v>60</v>
      </c>
      <c r="AD102" s="8"/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f t="shared" si="8"/>
        <v>0</v>
      </c>
      <c r="AL102" s="30">
        <v>2022</v>
      </c>
    </row>
    <row r="103" spans="1:38" ht="171.75" customHeight="1">
      <c r="A103" s="10">
        <v>3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>
        <v>0</v>
      </c>
      <c r="L103" s="10">
        <v>2</v>
      </c>
      <c r="M103" s="10" t="s">
        <v>87</v>
      </c>
      <c r="N103" s="10">
        <v>5</v>
      </c>
      <c r="O103" s="10">
        <v>1</v>
      </c>
      <c r="P103" s="10">
        <v>9</v>
      </c>
      <c r="Q103" s="10">
        <v>2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0</v>
      </c>
      <c r="Y103" s="10">
        <v>8</v>
      </c>
      <c r="Z103" s="10">
        <v>0</v>
      </c>
      <c r="AA103" s="10">
        <v>0</v>
      </c>
      <c r="AB103" s="40" t="s">
        <v>27</v>
      </c>
      <c r="AC103" s="63" t="s">
        <v>61</v>
      </c>
      <c r="AD103" s="41"/>
      <c r="AE103" s="43">
        <v>51.4</v>
      </c>
      <c r="AF103" s="43">
        <v>0</v>
      </c>
      <c r="AG103" s="43">
        <v>0</v>
      </c>
      <c r="AH103" s="86">
        <v>0</v>
      </c>
      <c r="AI103" s="43">
        <v>0</v>
      </c>
      <c r="AJ103" s="43">
        <v>0</v>
      </c>
      <c r="AK103" s="43">
        <f t="shared" si="8"/>
        <v>0</v>
      </c>
      <c r="AL103" s="42">
        <v>2022</v>
      </c>
    </row>
    <row r="104" spans="1:38" ht="93" customHeight="1">
      <c r="A104" s="10">
        <v>3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>
        <v>0</v>
      </c>
      <c r="L104" s="10">
        <v>2</v>
      </c>
      <c r="M104" s="10" t="s">
        <v>87</v>
      </c>
      <c r="N104" s="10">
        <v>5</v>
      </c>
      <c r="O104" s="10">
        <v>1</v>
      </c>
      <c r="P104" s="10">
        <v>9</v>
      </c>
      <c r="Q104" s="10">
        <v>2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0</v>
      </c>
      <c r="Y104" s="10">
        <v>8</v>
      </c>
      <c r="Z104" s="10">
        <v>0</v>
      </c>
      <c r="AA104" s="10">
        <v>1</v>
      </c>
      <c r="AB104" s="11" t="s">
        <v>83</v>
      </c>
      <c r="AC104" s="10" t="s">
        <v>60</v>
      </c>
      <c r="AD104" s="8"/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2022</v>
      </c>
    </row>
    <row r="105" spans="1:38" ht="94.5" customHeight="1">
      <c r="A105" s="10">
        <v>3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2</v>
      </c>
      <c r="M105" s="10" t="s">
        <v>69</v>
      </c>
      <c r="N105" s="10">
        <v>5</v>
      </c>
      <c r="O105" s="10">
        <v>1</v>
      </c>
      <c r="P105" s="10">
        <v>9</v>
      </c>
      <c r="Q105" s="10">
        <v>3</v>
      </c>
      <c r="R105" s="10">
        <v>0</v>
      </c>
      <c r="S105" s="10">
        <v>2</v>
      </c>
      <c r="T105" s="10">
        <v>2</v>
      </c>
      <c r="U105" s="10">
        <v>0</v>
      </c>
      <c r="V105" s="10">
        <v>2</v>
      </c>
      <c r="W105" s="10">
        <v>0</v>
      </c>
      <c r="X105" s="10">
        <v>0</v>
      </c>
      <c r="Y105" s="10">
        <v>9</v>
      </c>
      <c r="Z105" s="10">
        <v>0</v>
      </c>
      <c r="AA105" s="10">
        <v>0</v>
      </c>
      <c r="AB105" s="40" t="s">
        <v>85</v>
      </c>
      <c r="AC105" s="63" t="s">
        <v>61</v>
      </c>
      <c r="AD105" s="41"/>
      <c r="AE105" s="43">
        <v>100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f aca="true" t="shared" si="9" ref="AK105:AK114">SUM(AF105:AJ105)</f>
        <v>0</v>
      </c>
      <c r="AL105" s="42">
        <v>2022</v>
      </c>
    </row>
    <row r="106" spans="1:38" ht="106.5" customHeight="1">
      <c r="A106" s="10">
        <v>3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2</v>
      </c>
      <c r="M106" s="10" t="s">
        <v>69</v>
      </c>
      <c r="N106" s="10">
        <v>5</v>
      </c>
      <c r="O106" s="10">
        <v>1</v>
      </c>
      <c r="P106" s="10">
        <v>9</v>
      </c>
      <c r="Q106" s="10">
        <v>3</v>
      </c>
      <c r="R106" s="10">
        <v>0</v>
      </c>
      <c r="S106" s="10">
        <v>2</v>
      </c>
      <c r="T106" s="10">
        <v>2</v>
      </c>
      <c r="U106" s="10">
        <v>0</v>
      </c>
      <c r="V106" s="10">
        <v>2</v>
      </c>
      <c r="W106" s="10">
        <v>0</v>
      </c>
      <c r="X106" s="10">
        <v>0</v>
      </c>
      <c r="Y106" s="10">
        <v>9</v>
      </c>
      <c r="Z106" s="10">
        <v>0</v>
      </c>
      <c r="AA106" s="10">
        <v>1</v>
      </c>
      <c r="AB106" s="11" t="s">
        <v>84</v>
      </c>
      <c r="AC106" s="10" t="s">
        <v>60</v>
      </c>
      <c r="AD106" s="8"/>
      <c r="AE106" s="30">
        <v>1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f t="shared" si="9"/>
        <v>0</v>
      </c>
      <c r="AL106" s="30">
        <v>2022</v>
      </c>
    </row>
    <row r="107" spans="1:38" ht="95.25" customHeight="1">
      <c r="A107" s="10">
        <v>3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2</v>
      </c>
      <c r="M107" s="10" t="s">
        <v>87</v>
      </c>
      <c r="N107" s="10">
        <v>5</v>
      </c>
      <c r="O107" s="10">
        <v>1</v>
      </c>
      <c r="P107" s="10">
        <v>9</v>
      </c>
      <c r="Q107" s="10">
        <v>3</v>
      </c>
      <c r="R107" s="10">
        <v>0</v>
      </c>
      <c r="S107" s="10">
        <v>2</v>
      </c>
      <c r="T107" s="10">
        <v>2</v>
      </c>
      <c r="U107" s="10">
        <v>0</v>
      </c>
      <c r="V107" s="10">
        <v>2</v>
      </c>
      <c r="W107" s="10">
        <v>0</v>
      </c>
      <c r="X107" s="10">
        <v>1</v>
      </c>
      <c r="Y107" s="10">
        <v>0</v>
      </c>
      <c r="Z107" s="10">
        <v>0</v>
      </c>
      <c r="AA107" s="10">
        <v>0</v>
      </c>
      <c r="AB107" s="40" t="s">
        <v>71</v>
      </c>
      <c r="AC107" s="63" t="s">
        <v>61</v>
      </c>
      <c r="AD107" s="41"/>
      <c r="AE107" s="43">
        <v>5</v>
      </c>
      <c r="AF107" s="43">
        <v>0</v>
      </c>
      <c r="AG107" s="86">
        <v>0</v>
      </c>
      <c r="AH107" s="43">
        <v>0</v>
      </c>
      <c r="AI107" s="43">
        <v>0</v>
      </c>
      <c r="AJ107" s="43">
        <v>0</v>
      </c>
      <c r="AK107" s="43">
        <f t="shared" si="9"/>
        <v>0</v>
      </c>
      <c r="AL107" s="42">
        <v>2022</v>
      </c>
    </row>
    <row r="108" spans="1:38" ht="107.25" customHeight="1">
      <c r="A108" s="10">
        <v>3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2</v>
      </c>
      <c r="M108" s="10" t="s">
        <v>87</v>
      </c>
      <c r="N108" s="10">
        <v>5</v>
      </c>
      <c r="O108" s="10">
        <v>1</v>
      </c>
      <c r="P108" s="10">
        <v>9</v>
      </c>
      <c r="Q108" s="10">
        <v>3</v>
      </c>
      <c r="R108" s="10">
        <v>0</v>
      </c>
      <c r="S108" s="10">
        <v>2</v>
      </c>
      <c r="T108" s="10">
        <v>2</v>
      </c>
      <c r="U108" s="10">
        <v>0</v>
      </c>
      <c r="V108" s="10">
        <v>2</v>
      </c>
      <c r="W108" s="10">
        <v>0</v>
      </c>
      <c r="X108" s="10">
        <v>1</v>
      </c>
      <c r="Y108" s="10">
        <v>0</v>
      </c>
      <c r="Z108" s="10">
        <v>0</v>
      </c>
      <c r="AA108" s="10">
        <v>1</v>
      </c>
      <c r="AB108" s="11" t="s">
        <v>84</v>
      </c>
      <c r="AC108" s="10" t="s">
        <v>60</v>
      </c>
      <c r="AD108" s="8"/>
      <c r="AE108" s="30">
        <v>1</v>
      </c>
      <c r="AF108" s="30">
        <v>1</v>
      </c>
      <c r="AG108" s="30">
        <v>1</v>
      </c>
      <c r="AH108" s="30">
        <v>1</v>
      </c>
      <c r="AI108" s="30">
        <v>0</v>
      </c>
      <c r="AJ108" s="30">
        <v>0</v>
      </c>
      <c r="AK108" s="30">
        <v>4</v>
      </c>
      <c r="AL108" s="30">
        <v>2022</v>
      </c>
    </row>
    <row r="109" spans="1:39" ht="107.25" customHeight="1">
      <c r="A109" s="10">
        <v>3</v>
      </c>
      <c r="B109" s="10">
        <v>1</v>
      </c>
      <c r="C109" s="10">
        <v>3</v>
      </c>
      <c r="D109" s="10">
        <v>0</v>
      </c>
      <c r="E109" s="10">
        <v>8</v>
      </c>
      <c r="F109" s="10">
        <v>0</v>
      </c>
      <c r="G109" s="10">
        <v>1</v>
      </c>
      <c r="H109" s="10">
        <v>0</v>
      </c>
      <c r="I109" s="10">
        <v>2</v>
      </c>
      <c r="J109" s="10">
        <v>2</v>
      </c>
      <c r="K109" s="10">
        <v>0</v>
      </c>
      <c r="L109" s="10">
        <v>2</v>
      </c>
      <c r="M109" s="10" t="s">
        <v>69</v>
      </c>
      <c r="N109" s="10">
        <v>5</v>
      </c>
      <c r="O109" s="10">
        <v>1</v>
      </c>
      <c r="P109" s="10">
        <v>9</v>
      </c>
      <c r="Q109" s="10">
        <v>4</v>
      </c>
      <c r="R109" s="10">
        <v>0</v>
      </c>
      <c r="S109" s="10">
        <v>2</v>
      </c>
      <c r="T109" s="10">
        <v>2</v>
      </c>
      <c r="U109" s="10">
        <v>0</v>
      </c>
      <c r="V109" s="10">
        <v>2</v>
      </c>
      <c r="W109" s="10">
        <v>0</v>
      </c>
      <c r="X109" s="10">
        <v>1</v>
      </c>
      <c r="Y109" s="10">
        <v>1</v>
      </c>
      <c r="Z109" s="10">
        <v>0</v>
      </c>
      <c r="AA109" s="10">
        <v>0</v>
      </c>
      <c r="AB109" s="40" t="s">
        <v>154</v>
      </c>
      <c r="AC109" s="63" t="s">
        <v>61</v>
      </c>
      <c r="AD109" s="60"/>
      <c r="AE109" s="43">
        <v>50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f t="shared" si="9"/>
        <v>0</v>
      </c>
      <c r="AL109" s="42">
        <v>2022</v>
      </c>
      <c r="AM109" s="69"/>
    </row>
    <row r="110" spans="1:38" ht="105" customHeight="1">
      <c r="A110" s="10">
        <v>3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2</v>
      </c>
      <c r="M110" s="10" t="s">
        <v>69</v>
      </c>
      <c r="N110" s="10">
        <v>5</v>
      </c>
      <c r="O110" s="10">
        <v>1</v>
      </c>
      <c r="P110" s="10">
        <v>9</v>
      </c>
      <c r="Q110" s="10">
        <v>4</v>
      </c>
      <c r="R110" s="10">
        <v>0</v>
      </c>
      <c r="S110" s="10">
        <v>2</v>
      </c>
      <c r="T110" s="10">
        <v>2</v>
      </c>
      <c r="U110" s="10">
        <v>0</v>
      </c>
      <c r="V110" s="10">
        <v>2</v>
      </c>
      <c r="W110" s="10">
        <v>0</v>
      </c>
      <c r="X110" s="10">
        <v>1</v>
      </c>
      <c r="Y110" s="10">
        <v>1</v>
      </c>
      <c r="Z110" s="10">
        <v>0</v>
      </c>
      <c r="AA110" s="10">
        <v>1</v>
      </c>
      <c r="AB110" s="11" t="s">
        <v>155</v>
      </c>
      <c r="AC110" s="10" t="s">
        <v>60</v>
      </c>
      <c r="AD110" s="8"/>
      <c r="AE110" s="30">
        <v>1</v>
      </c>
      <c r="AF110" s="30">
        <v>1</v>
      </c>
      <c r="AG110" s="30">
        <v>0</v>
      </c>
      <c r="AH110" s="30">
        <v>1</v>
      </c>
      <c r="AI110" s="30">
        <v>0</v>
      </c>
      <c r="AJ110" s="30">
        <v>0</v>
      </c>
      <c r="AK110" s="30">
        <v>3</v>
      </c>
      <c r="AL110" s="30">
        <v>2022</v>
      </c>
    </row>
    <row r="111" spans="1:38" ht="141.75" customHeight="1">
      <c r="A111" s="10">
        <v>3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2</v>
      </c>
      <c r="M111" s="10" t="s">
        <v>87</v>
      </c>
      <c r="N111" s="10">
        <v>5</v>
      </c>
      <c r="O111" s="10">
        <v>1</v>
      </c>
      <c r="P111" s="10">
        <v>9</v>
      </c>
      <c r="Q111" s="10">
        <v>4</v>
      </c>
      <c r="R111" s="10">
        <v>0</v>
      </c>
      <c r="S111" s="10">
        <v>2</v>
      </c>
      <c r="T111" s="10">
        <v>2</v>
      </c>
      <c r="U111" s="10">
        <v>0</v>
      </c>
      <c r="V111" s="10">
        <v>2</v>
      </c>
      <c r="W111" s="10">
        <v>0</v>
      </c>
      <c r="X111" s="10">
        <v>1</v>
      </c>
      <c r="Y111" s="10">
        <v>2</v>
      </c>
      <c r="Z111" s="10">
        <v>0</v>
      </c>
      <c r="AA111" s="10">
        <v>0</v>
      </c>
      <c r="AB111" s="40" t="s">
        <v>82</v>
      </c>
      <c r="AC111" s="63" t="s">
        <v>61</v>
      </c>
      <c r="AD111" s="60"/>
      <c r="AE111" s="43">
        <v>0.5</v>
      </c>
      <c r="AF111" s="43">
        <v>0</v>
      </c>
      <c r="AG111" s="86">
        <v>0</v>
      </c>
      <c r="AH111" s="43">
        <v>0</v>
      </c>
      <c r="AI111" s="43">
        <v>0</v>
      </c>
      <c r="AJ111" s="43">
        <v>0</v>
      </c>
      <c r="AK111" s="43">
        <f t="shared" si="9"/>
        <v>0</v>
      </c>
      <c r="AL111" s="42">
        <v>2022</v>
      </c>
    </row>
    <row r="112" spans="1:38" ht="108" customHeight="1">
      <c r="A112" s="10">
        <v>3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2</v>
      </c>
      <c r="M112" s="10" t="s">
        <v>87</v>
      </c>
      <c r="N112" s="10">
        <v>5</v>
      </c>
      <c r="O112" s="10">
        <v>1</v>
      </c>
      <c r="P112" s="10">
        <v>9</v>
      </c>
      <c r="Q112" s="10">
        <v>4</v>
      </c>
      <c r="R112" s="10">
        <v>0</v>
      </c>
      <c r="S112" s="10">
        <v>2</v>
      </c>
      <c r="T112" s="10">
        <v>2</v>
      </c>
      <c r="U112" s="10">
        <v>0</v>
      </c>
      <c r="V112" s="10">
        <v>2</v>
      </c>
      <c r="W112" s="10">
        <v>0</v>
      </c>
      <c r="X112" s="10">
        <v>1</v>
      </c>
      <c r="Y112" s="10">
        <v>2</v>
      </c>
      <c r="Z112" s="10">
        <v>0</v>
      </c>
      <c r="AA112" s="10">
        <v>1</v>
      </c>
      <c r="AB112" s="11" t="s">
        <v>155</v>
      </c>
      <c r="AC112" s="10" t="s">
        <v>60</v>
      </c>
      <c r="AD112" s="8"/>
      <c r="AE112" s="30">
        <v>1</v>
      </c>
      <c r="AF112" s="30">
        <v>0</v>
      </c>
      <c r="AG112" s="30">
        <v>1</v>
      </c>
      <c r="AH112" s="30">
        <v>0</v>
      </c>
      <c r="AI112" s="30">
        <v>0</v>
      </c>
      <c r="AJ112" s="30">
        <v>0</v>
      </c>
      <c r="AK112" s="30">
        <f t="shared" si="9"/>
        <v>1</v>
      </c>
      <c r="AL112" s="30">
        <v>2022</v>
      </c>
    </row>
    <row r="113" spans="1:38" ht="82.5" customHeight="1">
      <c r="A113" s="10">
        <v>3</v>
      </c>
      <c r="B113" s="10">
        <v>1</v>
      </c>
      <c r="C113" s="10">
        <v>3</v>
      </c>
      <c r="D113" s="10">
        <v>0</v>
      </c>
      <c r="E113" s="10">
        <v>8</v>
      </c>
      <c r="F113" s="10">
        <v>0</v>
      </c>
      <c r="G113" s="10">
        <v>1</v>
      </c>
      <c r="H113" s="10">
        <v>0</v>
      </c>
      <c r="I113" s="10">
        <v>2</v>
      </c>
      <c r="J113" s="10">
        <v>2</v>
      </c>
      <c r="K113" s="10">
        <v>0</v>
      </c>
      <c r="L113" s="10">
        <v>2</v>
      </c>
      <c r="M113" s="10">
        <v>2</v>
      </c>
      <c r="N113" s="10">
        <v>0</v>
      </c>
      <c r="O113" s="10">
        <v>0</v>
      </c>
      <c r="P113" s="10">
        <v>5</v>
      </c>
      <c r="Q113" s="10" t="s">
        <v>78</v>
      </c>
      <c r="R113" s="10">
        <v>0</v>
      </c>
      <c r="S113" s="10">
        <v>2</v>
      </c>
      <c r="T113" s="10">
        <v>2</v>
      </c>
      <c r="U113" s="10">
        <v>0</v>
      </c>
      <c r="V113" s="10">
        <v>2</v>
      </c>
      <c r="W113" s="10">
        <v>0</v>
      </c>
      <c r="X113" s="10">
        <v>1</v>
      </c>
      <c r="Y113" s="10">
        <v>3</v>
      </c>
      <c r="Z113" s="10">
        <v>0</v>
      </c>
      <c r="AA113" s="10">
        <v>0</v>
      </c>
      <c r="AB113" s="40" t="s">
        <v>28</v>
      </c>
      <c r="AC113" s="63" t="s">
        <v>61</v>
      </c>
      <c r="AD113" s="41"/>
      <c r="AE113" s="43">
        <v>1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2">
        <v>2022</v>
      </c>
    </row>
    <row r="114" spans="1:38" ht="60" customHeight="1">
      <c r="A114" s="10">
        <v>3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1</v>
      </c>
      <c r="H114" s="10">
        <v>0</v>
      </c>
      <c r="I114" s="10">
        <v>2</v>
      </c>
      <c r="J114" s="10">
        <v>2</v>
      </c>
      <c r="K114" s="10">
        <v>0</v>
      </c>
      <c r="L114" s="10">
        <v>2</v>
      </c>
      <c r="M114" s="10">
        <v>2</v>
      </c>
      <c r="N114" s="10">
        <v>0</v>
      </c>
      <c r="O114" s="10">
        <v>0</v>
      </c>
      <c r="P114" s="10">
        <v>5</v>
      </c>
      <c r="Q114" s="10" t="s">
        <v>78</v>
      </c>
      <c r="R114" s="10">
        <v>0</v>
      </c>
      <c r="S114" s="10">
        <v>2</v>
      </c>
      <c r="T114" s="10">
        <v>2</v>
      </c>
      <c r="U114" s="10">
        <v>0</v>
      </c>
      <c r="V114" s="10">
        <v>2</v>
      </c>
      <c r="W114" s="10">
        <v>0</v>
      </c>
      <c r="X114" s="10">
        <v>1</v>
      </c>
      <c r="Y114" s="10">
        <v>3</v>
      </c>
      <c r="Z114" s="10">
        <v>0</v>
      </c>
      <c r="AA114" s="10">
        <v>1</v>
      </c>
      <c r="AB114" s="11" t="s">
        <v>79</v>
      </c>
      <c r="AC114" s="10" t="s">
        <v>60</v>
      </c>
      <c r="AD114" s="8"/>
      <c r="AE114" s="16">
        <v>1</v>
      </c>
      <c r="AF114" s="16">
        <v>0</v>
      </c>
      <c r="AG114" s="16">
        <v>1</v>
      </c>
      <c r="AH114" s="16">
        <v>0</v>
      </c>
      <c r="AI114" s="16">
        <v>0</v>
      </c>
      <c r="AJ114" s="16">
        <v>0</v>
      </c>
      <c r="AK114" s="16">
        <f t="shared" si="9"/>
        <v>1</v>
      </c>
      <c r="AL114" s="16">
        <v>2022</v>
      </c>
    </row>
    <row r="115" spans="1:38" ht="54" customHeight="1">
      <c r="A115" s="10">
        <v>3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1</v>
      </c>
      <c r="H115" s="10">
        <v>0</v>
      </c>
      <c r="I115" s="10">
        <v>2</v>
      </c>
      <c r="J115" s="10">
        <v>2</v>
      </c>
      <c r="K115" s="10">
        <v>0</v>
      </c>
      <c r="L115" s="10">
        <v>2</v>
      </c>
      <c r="M115" s="10" t="s">
        <v>147</v>
      </c>
      <c r="N115" s="10">
        <v>0</v>
      </c>
      <c r="O115" s="10">
        <v>6</v>
      </c>
      <c r="P115" s="10">
        <v>8</v>
      </c>
      <c r="Q115" s="10">
        <v>0</v>
      </c>
      <c r="R115" s="10">
        <v>0</v>
      </c>
      <c r="S115" s="10">
        <v>2</v>
      </c>
      <c r="T115" s="10">
        <v>2</v>
      </c>
      <c r="U115" s="10">
        <v>0</v>
      </c>
      <c r="V115" s="10">
        <v>2</v>
      </c>
      <c r="W115" s="10">
        <v>0</v>
      </c>
      <c r="X115" s="10">
        <v>1</v>
      </c>
      <c r="Y115" s="10">
        <v>4</v>
      </c>
      <c r="Z115" s="10">
        <v>0</v>
      </c>
      <c r="AA115" s="10">
        <v>0</v>
      </c>
      <c r="AB115" s="44" t="s">
        <v>175</v>
      </c>
      <c r="AC115" s="63" t="s">
        <v>61</v>
      </c>
      <c r="AD115" s="8"/>
      <c r="AE115" s="43">
        <v>16</v>
      </c>
      <c r="AF115" s="43">
        <v>32.2</v>
      </c>
      <c r="AG115" s="86">
        <v>42.6</v>
      </c>
      <c r="AH115" s="98">
        <f>43.4+5.6</f>
        <v>49</v>
      </c>
      <c r="AI115" s="43">
        <v>43.4</v>
      </c>
      <c r="AJ115" s="43">
        <v>43.4</v>
      </c>
      <c r="AK115" s="43">
        <f>SUM(AF115:AJ115)</f>
        <v>210.60000000000002</v>
      </c>
      <c r="AL115" s="42">
        <v>2022</v>
      </c>
    </row>
    <row r="116" spans="1:38" ht="76.5" customHeight="1">
      <c r="A116" s="10">
        <v>3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1</v>
      </c>
      <c r="H116" s="10">
        <v>0</v>
      </c>
      <c r="I116" s="10">
        <v>2</v>
      </c>
      <c r="J116" s="10">
        <v>2</v>
      </c>
      <c r="K116" s="10">
        <v>0</v>
      </c>
      <c r="L116" s="10">
        <v>2</v>
      </c>
      <c r="M116" s="10" t="s">
        <v>147</v>
      </c>
      <c r="N116" s="10">
        <v>0</v>
      </c>
      <c r="O116" s="10">
        <v>6</v>
      </c>
      <c r="P116" s="10">
        <v>8</v>
      </c>
      <c r="Q116" s="10">
        <v>0</v>
      </c>
      <c r="R116" s="10">
        <v>0</v>
      </c>
      <c r="S116" s="10">
        <v>2</v>
      </c>
      <c r="T116" s="10">
        <v>2</v>
      </c>
      <c r="U116" s="10">
        <v>0</v>
      </c>
      <c r="V116" s="10">
        <v>2</v>
      </c>
      <c r="W116" s="10">
        <v>0</v>
      </c>
      <c r="X116" s="10">
        <v>1</v>
      </c>
      <c r="Y116" s="10">
        <v>4</v>
      </c>
      <c r="Z116" s="10">
        <v>0</v>
      </c>
      <c r="AA116" s="10">
        <v>1</v>
      </c>
      <c r="AB116" s="11" t="s">
        <v>30</v>
      </c>
      <c r="AC116" s="65" t="s">
        <v>60</v>
      </c>
      <c r="AD116" s="48"/>
      <c r="AE116" s="49">
        <v>26</v>
      </c>
      <c r="AF116" s="49">
        <v>27.5</v>
      </c>
      <c r="AG116" s="49">
        <v>27.5</v>
      </c>
      <c r="AH116" s="49">
        <v>26.9</v>
      </c>
      <c r="AI116" s="49">
        <v>26.9</v>
      </c>
      <c r="AJ116" s="49">
        <v>26.9</v>
      </c>
      <c r="AK116" s="49">
        <f>SUM(AF116:AJ116)</f>
        <v>135.70000000000002</v>
      </c>
      <c r="AL116" s="30">
        <v>2022</v>
      </c>
    </row>
    <row r="117" spans="1:38" ht="64.5" customHeight="1">
      <c r="A117" s="10">
        <v>3</v>
      </c>
      <c r="B117" s="10">
        <v>1</v>
      </c>
      <c r="C117" s="10">
        <v>3</v>
      </c>
      <c r="D117" s="10">
        <v>0</v>
      </c>
      <c r="E117" s="10">
        <v>8</v>
      </c>
      <c r="F117" s="10">
        <v>0</v>
      </c>
      <c r="G117" s="10">
        <v>1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 t="s">
        <v>147</v>
      </c>
      <c r="N117" s="10">
        <v>0</v>
      </c>
      <c r="O117" s="10">
        <v>6</v>
      </c>
      <c r="P117" s="10">
        <v>8</v>
      </c>
      <c r="Q117" s="10">
        <v>0</v>
      </c>
      <c r="R117" s="10">
        <v>0</v>
      </c>
      <c r="S117" s="10">
        <v>2</v>
      </c>
      <c r="T117" s="10">
        <v>2</v>
      </c>
      <c r="U117" s="10">
        <v>0</v>
      </c>
      <c r="V117" s="10">
        <v>2</v>
      </c>
      <c r="W117" s="10">
        <v>0</v>
      </c>
      <c r="X117" s="10">
        <v>1</v>
      </c>
      <c r="Y117" s="10">
        <v>5</v>
      </c>
      <c r="Z117" s="10">
        <v>0</v>
      </c>
      <c r="AA117" s="10">
        <v>0</v>
      </c>
      <c r="AB117" s="44" t="s">
        <v>160</v>
      </c>
      <c r="AC117" s="63" t="s">
        <v>61</v>
      </c>
      <c r="AD117" s="8"/>
      <c r="AE117" s="43">
        <v>13.4</v>
      </c>
      <c r="AF117" s="43">
        <v>21.3</v>
      </c>
      <c r="AG117" s="86">
        <v>27.7</v>
      </c>
      <c r="AH117" s="98">
        <f>27.9+4.5</f>
        <v>32.4</v>
      </c>
      <c r="AI117" s="43">
        <v>27.9</v>
      </c>
      <c r="AJ117" s="43">
        <v>27.9</v>
      </c>
      <c r="AK117" s="43">
        <f>SUM(AF117:AJ117)</f>
        <v>137.20000000000002</v>
      </c>
      <c r="AL117" s="42">
        <v>2022</v>
      </c>
    </row>
    <row r="118" spans="1:38" ht="66.75" customHeight="1">
      <c r="A118" s="10">
        <v>3</v>
      </c>
      <c r="B118" s="10">
        <v>1</v>
      </c>
      <c r="C118" s="10">
        <v>3</v>
      </c>
      <c r="D118" s="10">
        <v>0</v>
      </c>
      <c r="E118" s="10">
        <v>8</v>
      </c>
      <c r="F118" s="10">
        <v>0</v>
      </c>
      <c r="G118" s="10">
        <v>1</v>
      </c>
      <c r="H118" s="10">
        <v>0</v>
      </c>
      <c r="I118" s="10">
        <v>2</v>
      </c>
      <c r="J118" s="10">
        <v>2</v>
      </c>
      <c r="K118" s="10">
        <v>0</v>
      </c>
      <c r="L118" s="10">
        <v>2</v>
      </c>
      <c r="M118" s="10" t="s">
        <v>147</v>
      </c>
      <c r="N118" s="10">
        <v>0</v>
      </c>
      <c r="O118" s="10">
        <v>6</v>
      </c>
      <c r="P118" s="10">
        <v>8</v>
      </c>
      <c r="Q118" s="10">
        <v>0</v>
      </c>
      <c r="R118" s="10">
        <v>0</v>
      </c>
      <c r="S118" s="10">
        <v>2</v>
      </c>
      <c r="T118" s="10">
        <v>2</v>
      </c>
      <c r="U118" s="10">
        <v>0</v>
      </c>
      <c r="V118" s="10">
        <v>2</v>
      </c>
      <c r="W118" s="10">
        <v>0</v>
      </c>
      <c r="X118" s="10">
        <v>1</v>
      </c>
      <c r="Y118" s="10">
        <v>5</v>
      </c>
      <c r="Z118" s="10">
        <v>0</v>
      </c>
      <c r="AA118" s="10">
        <v>1</v>
      </c>
      <c r="AB118" s="11" t="s">
        <v>31</v>
      </c>
      <c r="AC118" s="65" t="s">
        <v>102</v>
      </c>
      <c r="AD118" s="48"/>
      <c r="AE118" s="49">
        <v>18</v>
      </c>
      <c r="AF118" s="49">
        <v>18</v>
      </c>
      <c r="AG118" s="49">
        <v>18.3</v>
      </c>
      <c r="AH118" s="49">
        <v>17.6</v>
      </c>
      <c r="AI118" s="49">
        <v>17.6</v>
      </c>
      <c r="AJ118" s="49">
        <v>17.6</v>
      </c>
      <c r="AK118" s="49">
        <v>18</v>
      </c>
      <c r="AL118" s="30">
        <v>2022</v>
      </c>
    </row>
    <row r="119" spans="1:38" ht="67.5" customHeight="1">
      <c r="A119" s="10">
        <v>3</v>
      </c>
      <c r="B119" s="10">
        <v>1</v>
      </c>
      <c r="C119" s="10">
        <v>3</v>
      </c>
      <c r="D119" s="10">
        <v>0</v>
      </c>
      <c r="E119" s="10">
        <v>7</v>
      </c>
      <c r="F119" s="10">
        <v>0</v>
      </c>
      <c r="G119" s="10">
        <v>3</v>
      </c>
      <c r="H119" s="10">
        <v>0</v>
      </c>
      <c r="I119" s="10">
        <v>2</v>
      </c>
      <c r="J119" s="10">
        <v>2</v>
      </c>
      <c r="K119" s="10">
        <v>0</v>
      </c>
      <c r="L119" s="10">
        <v>2</v>
      </c>
      <c r="M119" s="10" t="s">
        <v>147</v>
      </c>
      <c r="N119" s="10">
        <v>0</v>
      </c>
      <c r="O119" s="10">
        <v>6</v>
      </c>
      <c r="P119" s="10">
        <v>9</v>
      </c>
      <c r="Q119" s="10">
        <v>0</v>
      </c>
      <c r="R119" s="10">
        <v>0</v>
      </c>
      <c r="S119" s="10">
        <v>2</v>
      </c>
      <c r="T119" s="10">
        <v>2</v>
      </c>
      <c r="U119" s="10">
        <v>0</v>
      </c>
      <c r="V119" s="10">
        <v>2</v>
      </c>
      <c r="W119" s="10">
        <v>0</v>
      </c>
      <c r="X119" s="10">
        <v>1</v>
      </c>
      <c r="Y119" s="10">
        <v>6</v>
      </c>
      <c r="Z119" s="10">
        <v>0</v>
      </c>
      <c r="AA119" s="10">
        <v>0</v>
      </c>
      <c r="AB119" s="44" t="s">
        <v>176</v>
      </c>
      <c r="AC119" s="63" t="s">
        <v>61</v>
      </c>
      <c r="AD119" s="8"/>
      <c r="AE119" s="43">
        <v>24.2</v>
      </c>
      <c r="AF119" s="43">
        <v>52.8</v>
      </c>
      <c r="AG119" s="86">
        <f>52.8+8.9</f>
        <v>61.699999999999996</v>
      </c>
      <c r="AH119" s="43">
        <v>52.7</v>
      </c>
      <c r="AI119" s="43">
        <v>52.7</v>
      </c>
      <c r="AJ119" s="43">
        <v>52.7</v>
      </c>
      <c r="AK119" s="43">
        <f>SUM(AF119:AJ119)</f>
        <v>272.59999999999997</v>
      </c>
      <c r="AL119" s="42">
        <v>2022</v>
      </c>
    </row>
    <row r="120" spans="1:38" ht="78" customHeight="1">
      <c r="A120" s="10">
        <v>3</v>
      </c>
      <c r="B120" s="10">
        <v>1</v>
      </c>
      <c r="C120" s="10">
        <v>3</v>
      </c>
      <c r="D120" s="10">
        <v>0</v>
      </c>
      <c r="E120" s="10">
        <v>7</v>
      </c>
      <c r="F120" s="10">
        <v>0</v>
      </c>
      <c r="G120" s="10">
        <v>3</v>
      </c>
      <c r="H120" s="10">
        <v>0</v>
      </c>
      <c r="I120" s="10">
        <v>2</v>
      </c>
      <c r="J120" s="10">
        <v>2</v>
      </c>
      <c r="K120" s="10">
        <v>0</v>
      </c>
      <c r="L120" s="10">
        <v>2</v>
      </c>
      <c r="M120" s="10" t="s">
        <v>147</v>
      </c>
      <c r="N120" s="10">
        <v>0</v>
      </c>
      <c r="O120" s="10">
        <v>6</v>
      </c>
      <c r="P120" s="10">
        <v>9</v>
      </c>
      <c r="Q120" s="10">
        <v>0</v>
      </c>
      <c r="R120" s="10">
        <v>0</v>
      </c>
      <c r="S120" s="10">
        <v>2</v>
      </c>
      <c r="T120" s="10">
        <v>2</v>
      </c>
      <c r="U120" s="10">
        <v>0</v>
      </c>
      <c r="V120" s="10">
        <v>2</v>
      </c>
      <c r="W120" s="10">
        <v>0</v>
      </c>
      <c r="X120" s="10">
        <v>1</v>
      </c>
      <c r="Y120" s="10">
        <v>6</v>
      </c>
      <c r="Z120" s="10">
        <v>0</v>
      </c>
      <c r="AA120" s="10">
        <v>1</v>
      </c>
      <c r="AB120" s="11" t="s">
        <v>8</v>
      </c>
      <c r="AC120" s="65" t="s">
        <v>102</v>
      </c>
      <c r="AD120" s="48"/>
      <c r="AE120" s="49">
        <v>3</v>
      </c>
      <c r="AF120" s="49">
        <v>4</v>
      </c>
      <c r="AG120" s="49">
        <v>4</v>
      </c>
      <c r="AH120" s="49">
        <v>4</v>
      </c>
      <c r="AI120" s="49">
        <v>4</v>
      </c>
      <c r="AJ120" s="49">
        <v>4</v>
      </c>
      <c r="AK120" s="49">
        <v>4</v>
      </c>
      <c r="AL120" s="30">
        <v>2022</v>
      </c>
    </row>
    <row r="121" spans="1:38" ht="96.75" customHeight="1">
      <c r="A121" s="10">
        <v>3</v>
      </c>
      <c r="B121" s="10">
        <v>1</v>
      </c>
      <c r="C121" s="10">
        <v>3</v>
      </c>
      <c r="D121" s="10">
        <v>0</v>
      </c>
      <c r="E121" s="10">
        <v>8</v>
      </c>
      <c r="F121" s="10">
        <v>0</v>
      </c>
      <c r="G121" s="10">
        <v>1</v>
      </c>
      <c r="H121" s="10">
        <v>0</v>
      </c>
      <c r="I121" s="10">
        <v>2</v>
      </c>
      <c r="J121" s="10">
        <v>2</v>
      </c>
      <c r="K121" s="10">
        <v>0</v>
      </c>
      <c r="L121" s="10">
        <v>2</v>
      </c>
      <c r="M121" s="10">
        <v>1</v>
      </c>
      <c r="N121" s="10">
        <v>0</v>
      </c>
      <c r="O121" s="10">
        <v>2</v>
      </c>
      <c r="P121" s="10">
        <v>0</v>
      </c>
      <c r="Q121" s="10">
        <v>0</v>
      </c>
      <c r="R121" s="10">
        <v>0</v>
      </c>
      <c r="S121" s="10">
        <v>2</v>
      </c>
      <c r="T121" s="10">
        <v>2</v>
      </c>
      <c r="U121" s="10">
        <v>0</v>
      </c>
      <c r="V121" s="10">
        <v>2</v>
      </c>
      <c r="W121" s="10">
        <v>0</v>
      </c>
      <c r="X121" s="10">
        <v>1</v>
      </c>
      <c r="Y121" s="10">
        <v>7</v>
      </c>
      <c r="Z121" s="10">
        <v>0</v>
      </c>
      <c r="AA121" s="10">
        <v>0</v>
      </c>
      <c r="AB121" s="44" t="s">
        <v>161</v>
      </c>
      <c r="AC121" s="63" t="s">
        <v>61</v>
      </c>
      <c r="AD121" s="8"/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f>SUM(AF121:AJ121)</f>
        <v>0</v>
      </c>
      <c r="AL121" s="42">
        <v>2022</v>
      </c>
    </row>
    <row r="122" spans="1:38" ht="57" customHeight="1">
      <c r="A122" s="10">
        <v>3</v>
      </c>
      <c r="B122" s="10">
        <v>1</v>
      </c>
      <c r="C122" s="10">
        <v>3</v>
      </c>
      <c r="D122" s="10">
        <v>0</v>
      </c>
      <c r="E122" s="10">
        <v>8</v>
      </c>
      <c r="F122" s="10">
        <v>0</v>
      </c>
      <c r="G122" s="10">
        <v>1</v>
      </c>
      <c r="H122" s="10">
        <v>0</v>
      </c>
      <c r="I122" s="10">
        <v>2</v>
      </c>
      <c r="J122" s="10">
        <v>2</v>
      </c>
      <c r="K122" s="10">
        <v>0</v>
      </c>
      <c r="L122" s="10">
        <v>2</v>
      </c>
      <c r="M122" s="10">
        <v>1</v>
      </c>
      <c r="N122" s="10">
        <v>0</v>
      </c>
      <c r="O122" s="10">
        <v>2</v>
      </c>
      <c r="P122" s="10">
        <v>0</v>
      </c>
      <c r="Q122" s="10">
        <v>0</v>
      </c>
      <c r="R122" s="10">
        <v>0</v>
      </c>
      <c r="S122" s="10">
        <v>2</v>
      </c>
      <c r="T122" s="10">
        <v>2</v>
      </c>
      <c r="U122" s="10">
        <v>0</v>
      </c>
      <c r="V122" s="10">
        <v>2</v>
      </c>
      <c r="W122" s="10">
        <v>0</v>
      </c>
      <c r="X122" s="10">
        <v>1</v>
      </c>
      <c r="Y122" s="10">
        <v>7</v>
      </c>
      <c r="Z122" s="10">
        <v>0</v>
      </c>
      <c r="AA122" s="10">
        <v>1</v>
      </c>
      <c r="AB122" s="11" t="s">
        <v>94</v>
      </c>
      <c r="AC122" s="65" t="s">
        <v>102</v>
      </c>
      <c r="AD122" s="48"/>
      <c r="AE122" s="49">
        <v>0</v>
      </c>
      <c r="AF122" s="49">
        <v>20</v>
      </c>
      <c r="AG122" s="49">
        <v>0</v>
      </c>
      <c r="AH122" s="49">
        <v>0</v>
      </c>
      <c r="AI122" s="49">
        <v>0</v>
      </c>
      <c r="AJ122" s="49">
        <v>0</v>
      </c>
      <c r="AK122" s="49">
        <v>20</v>
      </c>
      <c r="AL122" s="30">
        <v>2022</v>
      </c>
    </row>
    <row r="123" spans="1:38" ht="102.75" customHeight="1">
      <c r="A123" s="10">
        <v>3</v>
      </c>
      <c r="B123" s="10">
        <v>1</v>
      </c>
      <c r="C123" s="10">
        <v>3</v>
      </c>
      <c r="D123" s="10">
        <v>0</v>
      </c>
      <c r="E123" s="10">
        <v>8</v>
      </c>
      <c r="F123" s="10">
        <v>0</v>
      </c>
      <c r="G123" s="10">
        <v>1</v>
      </c>
      <c r="H123" s="10">
        <v>0</v>
      </c>
      <c r="I123" s="10">
        <v>2</v>
      </c>
      <c r="J123" s="10">
        <v>2</v>
      </c>
      <c r="K123" s="10">
        <v>0</v>
      </c>
      <c r="L123" s="10">
        <v>2</v>
      </c>
      <c r="M123" s="10" t="s">
        <v>147</v>
      </c>
      <c r="N123" s="10">
        <v>0</v>
      </c>
      <c r="O123" s="10">
        <v>2</v>
      </c>
      <c r="P123" s="10">
        <v>0</v>
      </c>
      <c r="Q123" s="10">
        <v>0</v>
      </c>
      <c r="R123" s="10">
        <v>0</v>
      </c>
      <c r="S123" s="10">
        <v>2</v>
      </c>
      <c r="T123" s="10">
        <v>2</v>
      </c>
      <c r="U123" s="10">
        <v>0</v>
      </c>
      <c r="V123" s="10">
        <v>2</v>
      </c>
      <c r="W123" s="10">
        <v>0</v>
      </c>
      <c r="X123" s="10">
        <v>1</v>
      </c>
      <c r="Y123" s="10">
        <v>8</v>
      </c>
      <c r="Z123" s="10">
        <v>0</v>
      </c>
      <c r="AA123" s="10">
        <v>0</v>
      </c>
      <c r="AB123" s="44" t="s">
        <v>52</v>
      </c>
      <c r="AC123" s="63" t="s">
        <v>61</v>
      </c>
      <c r="AD123" s="8"/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f>SUM(AF123:AJ123)</f>
        <v>0</v>
      </c>
      <c r="AL123" s="42">
        <v>2022</v>
      </c>
    </row>
    <row r="124" spans="1:38" ht="57" customHeight="1">
      <c r="A124" s="10">
        <v>3</v>
      </c>
      <c r="B124" s="10">
        <v>1</v>
      </c>
      <c r="C124" s="10">
        <v>3</v>
      </c>
      <c r="D124" s="10">
        <v>0</v>
      </c>
      <c r="E124" s="10">
        <v>8</v>
      </c>
      <c r="F124" s="10">
        <v>0</v>
      </c>
      <c r="G124" s="10">
        <v>1</v>
      </c>
      <c r="H124" s="10">
        <v>0</v>
      </c>
      <c r="I124" s="10">
        <v>2</v>
      </c>
      <c r="J124" s="10">
        <v>2</v>
      </c>
      <c r="K124" s="10">
        <v>0</v>
      </c>
      <c r="L124" s="10">
        <v>2</v>
      </c>
      <c r="M124" s="10" t="s">
        <v>147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2</v>
      </c>
      <c r="T124" s="10">
        <v>2</v>
      </c>
      <c r="U124" s="10">
        <v>0</v>
      </c>
      <c r="V124" s="10">
        <v>2</v>
      </c>
      <c r="W124" s="10">
        <v>0</v>
      </c>
      <c r="X124" s="10">
        <v>1</v>
      </c>
      <c r="Y124" s="10">
        <v>8</v>
      </c>
      <c r="Z124" s="10">
        <v>0</v>
      </c>
      <c r="AA124" s="10">
        <v>1</v>
      </c>
      <c r="AB124" s="11" t="s">
        <v>51</v>
      </c>
      <c r="AC124" s="65" t="s">
        <v>102</v>
      </c>
      <c r="AD124" s="48"/>
      <c r="AE124" s="49">
        <v>0</v>
      </c>
      <c r="AF124" s="49">
        <v>20</v>
      </c>
      <c r="AG124" s="49">
        <v>0</v>
      </c>
      <c r="AH124" s="49">
        <v>0</v>
      </c>
      <c r="AI124" s="49">
        <v>0</v>
      </c>
      <c r="AJ124" s="49">
        <v>0</v>
      </c>
      <c r="AK124" s="49">
        <v>20</v>
      </c>
      <c r="AL124" s="30">
        <v>2022</v>
      </c>
    </row>
    <row r="125" spans="1:38" ht="91.5" customHeight="1">
      <c r="A125" s="10">
        <v>3</v>
      </c>
      <c r="B125" s="10">
        <v>1</v>
      </c>
      <c r="C125" s="10">
        <v>3</v>
      </c>
      <c r="D125" s="10">
        <v>0</v>
      </c>
      <c r="E125" s="10">
        <v>7</v>
      </c>
      <c r="F125" s="10">
        <v>0</v>
      </c>
      <c r="G125" s="10">
        <v>3</v>
      </c>
      <c r="H125" s="10">
        <v>0</v>
      </c>
      <c r="I125" s="10">
        <v>2</v>
      </c>
      <c r="J125" s="10">
        <v>2</v>
      </c>
      <c r="K125" s="10">
        <v>0</v>
      </c>
      <c r="L125" s="10">
        <v>2</v>
      </c>
      <c r="M125" s="10">
        <v>1</v>
      </c>
      <c r="N125" s="10">
        <v>0</v>
      </c>
      <c r="O125" s="10">
        <v>2</v>
      </c>
      <c r="P125" s="10">
        <v>0</v>
      </c>
      <c r="Q125" s="10">
        <v>0</v>
      </c>
      <c r="R125" s="10">
        <v>0</v>
      </c>
      <c r="S125" s="10">
        <v>2</v>
      </c>
      <c r="T125" s="10">
        <v>2</v>
      </c>
      <c r="U125" s="10">
        <v>0</v>
      </c>
      <c r="V125" s="10">
        <v>2</v>
      </c>
      <c r="W125" s="10">
        <v>0</v>
      </c>
      <c r="X125" s="10">
        <v>1</v>
      </c>
      <c r="Y125" s="10">
        <v>9</v>
      </c>
      <c r="Z125" s="10">
        <v>0</v>
      </c>
      <c r="AA125" s="10">
        <v>0</v>
      </c>
      <c r="AB125" s="44" t="s">
        <v>162</v>
      </c>
      <c r="AC125" s="63" t="s">
        <v>61</v>
      </c>
      <c r="AD125" s="8"/>
      <c r="AE125" s="43">
        <v>0</v>
      </c>
      <c r="AF125" s="43">
        <v>52.2</v>
      </c>
      <c r="AG125" s="43">
        <v>0</v>
      </c>
      <c r="AH125" s="43">
        <v>0</v>
      </c>
      <c r="AI125" s="43">
        <v>0</v>
      </c>
      <c r="AJ125" s="43">
        <v>0</v>
      </c>
      <c r="AK125" s="43">
        <f>SUM(AF125:AJ125)</f>
        <v>52.2</v>
      </c>
      <c r="AL125" s="42">
        <v>2022</v>
      </c>
    </row>
    <row r="126" spans="1:38" ht="69" customHeight="1">
      <c r="A126" s="10">
        <v>3</v>
      </c>
      <c r="B126" s="10">
        <v>1</v>
      </c>
      <c r="C126" s="10">
        <v>3</v>
      </c>
      <c r="D126" s="10">
        <v>0</v>
      </c>
      <c r="E126" s="10">
        <v>7</v>
      </c>
      <c r="F126" s="10">
        <v>0</v>
      </c>
      <c r="G126" s="10">
        <v>3</v>
      </c>
      <c r="H126" s="10">
        <v>0</v>
      </c>
      <c r="I126" s="10">
        <v>2</v>
      </c>
      <c r="J126" s="10">
        <v>2</v>
      </c>
      <c r="K126" s="10">
        <v>0</v>
      </c>
      <c r="L126" s="10">
        <v>2</v>
      </c>
      <c r="M126" s="10">
        <v>1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2</v>
      </c>
      <c r="T126" s="10">
        <v>2</v>
      </c>
      <c r="U126" s="10">
        <v>0</v>
      </c>
      <c r="V126" s="10">
        <v>2</v>
      </c>
      <c r="W126" s="10">
        <v>0</v>
      </c>
      <c r="X126" s="10">
        <v>1</v>
      </c>
      <c r="Y126" s="10">
        <v>9</v>
      </c>
      <c r="Z126" s="10">
        <v>0</v>
      </c>
      <c r="AA126" s="10">
        <v>1</v>
      </c>
      <c r="AB126" s="11" t="s">
        <v>164</v>
      </c>
      <c r="AC126" s="65" t="s">
        <v>102</v>
      </c>
      <c r="AD126" s="48"/>
      <c r="AE126" s="49">
        <v>0</v>
      </c>
      <c r="AF126" s="49">
        <v>2</v>
      </c>
      <c r="AG126" s="49">
        <v>0</v>
      </c>
      <c r="AH126" s="49">
        <v>0</v>
      </c>
      <c r="AI126" s="49">
        <v>0</v>
      </c>
      <c r="AJ126" s="49">
        <v>0</v>
      </c>
      <c r="AK126" s="49">
        <v>2</v>
      </c>
      <c r="AL126" s="30">
        <v>2022</v>
      </c>
    </row>
    <row r="127" spans="1:38" ht="109.5" customHeight="1">
      <c r="A127" s="10">
        <v>3</v>
      </c>
      <c r="B127" s="10">
        <v>1</v>
      </c>
      <c r="C127" s="10">
        <v>3</v>
      </c>
      <c r="D127" s="10">
        <v>0</v>
      </c>
      <c r="E127" s="10">
        <v>7</v>
      </c>
      <c r="F127" s="10">
        <v>0</v>
      </c>
      <c r="G127" s="10">
        <v>3</v>
      </c>
      <c r="H127" s="10">
        <v>0</v>
      </c>
      <c r="I127" s="10">
        <v>2</v>
      </c>
      <c r="J127" s="10">
        <v>2</v>
      </c>
      <c r="K127" s="10">
        <v>0</v>
      </c>
      <c r="L127" s="10">
        <v>2</v>
      </c>
      <c r="M127" s="10" t="s">
        <v>147</v>
      </c>
      <c r="N127" s="10">
        <v>0</v>
      </c>
      <c r="O127" s="10">
        <v>2</v>
      </c>
      <c r="P127" s="10">
        <v>0</v>
      </c>
      <c r="Q127" s="10">
        <v>0</v>
      </c>
      <c r="R127" s="10">
        <v>0</v>
      </c>
      <c r="S127" s="10">
        <v>2</v>
      </c>
      <c r="T127" s="10">
        <v>2</v>
      </c>
      <c r="U127" s="10">
        <v>0</v>
      </c>
      <c r="V127" s="10">
        <v>2</v>
      </c>
      <c r="W127" s="10">
        <v>0</v>
      </c>
      <c r="X127" s="10">
        <v>2</v>
      </c>
      <c r="Y127" s="10">
        <v>0</v>
      </c>
      <c r="Z127" s="10">
        <v>0</v>
      </c>
      <c r="AA127" s="10">
        <v>0</v>
      </c>
      <c r="AB127" s="44" t="s">
        <v>163</v>
      </c>
      <c r="AC127" s="63" t="s">
        <v>61</v>
      </c>
      <c r="AD127" s="8"/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f>SUM(AF127:AJ127)</f>
        <v>0</v>
      </c>
      <c r="AL127" s="42">
        <v>2021</v>
      </c>
    </row>
    <row r="128" spans="1:38" ht="66.75" customHeight="1">
      <c r="A128" s="10">
        <v>3</v>
      </c>
      <c r="B128" s="10">
        <v>1</v>
      </c>
      <c r="C128" s="10">
        <v>3</v>
      </c>
      <c r="D128" s="10">
        <v>0</v>
      </c>
      <c r="E128" s="10">
        <v>7</v>
      </c>
      <c r="F128" s="10">
        <v>0</v>
      </c>
      <c r="G128" s="10">
        <v>3</v>
      </c>
      <c r="H128" s="10">
        <v>0</v>
      </c>
      <c r="I128" s="10">
        <v>2</v>
      </c>
      <c r="J128" s="10">
        <v>2</v>
      </c>
      <c r="K128" s="10">
        <v>0</v>
      </c>
      <c r="L128" s="10">
        <v>2</v>
      </c>
      <c r="M128" s="10" t="s">
        <v>147</v>
      </c>
      <c r="N128" s="10">
        <v>0</v>
      </c>
      <c r="O128" s="10">
        <v>2</v>
      </c>
      <c r="P128" s="10">
        <v>0</v>
      </c>
      <c r="Q128" s="10">
        <v>0</v>
      </c>
      <c r="R128" s="10">
        <v>0</v>
      </c>
      <c r="S128" s="10">
        <v>2</v>
      </c>
      <c r="T128" s="10">
        <v>2</v>
      </c>
      <c r="U128" s="10">
        <v>0</v>
      </c>
      <c r="V128" s="10">
        <v>2</v>
      </c>
      <c r="W128" s="10">
        <v>0</v>
      </c>
      <c r="X128" s="10">
        <v>2</v>
      </c>
      <c r="Y128" s="10">
        <v>0</v>
      </c>
      <c r="Z128" s="10">
        <v>0</v>
      </c>
      <c r="AA128" s="10">
        <v>1</v>
      </c>
      <c r="AB128" s="11" t="s">
        <v>165</v>
      </c>
      <c r="AC128" s="65" t="s">
        <v>102</v>
      </c>
      <c r="AD128" s="48"/>
      <c r="AE128" s="49">
        <v>0</v>
      </c>
      <c r="AF128" s="49">
        <v>0</v>
      </c>
      <c r="AG128" s="49">
        <v>2</v>
      </c>
      <c r="AH128" s="49">
        <v>2</v>
      </c>
      <c r="AI128" s="49">
        <v>2</v>
      </c>
      <c r="AJ128" s="49">
        <v>2</v>
      </c>
      <c r="AK128" s="49">
        <v>2</v>
      </c>
      <c r="AL128" s="30">
        <v>2021</v>
      </c>
    </row>
    <row r="129" spans="1:38" ht="67.5" customHeight="1">
      <c r="A129" s="10">
        <v>3</v>
      </c>
      <c r="B129" s="10">
        <v>1</v>
      </c>
      <c r="C129" s="10">
        <v>3</v>
      </c>
      <c r="D129" s="10">
        <v>0</v>
      </c>
      <c r="E129" s="10">
        <v>8</v>
      </c>
      <c r="F129" s="10">
        <v>0</v>
      </c>
      <c r="G129" s="10">
        <v>1</v>
      </c>
      <c r="H129" s="10">
        <v>0</v>
      </c>
      <c r="I129" s="10">
        <v>2</v>
      </c>
      <c r="J129" s="10">
        <v>2</v>
      </c>
      <c r="K129" s="10">
        <v>0</v>
      </c>
      <c r="L129" s="10">
        <v>2</v>
      </c>
      <c r="M129" s="10" t="s">
        <v>87</v>
      </c>
      <c r="N129" s="10">
        <v>5</v>
      </c>
      <c r="O129" s="10">
        <v>1</v>
      </c>
      <c r="P129" s="10">
        <v>9</v>
      </c>
      <c r="Q129" s="10">
        <v>1</v>
      </c>
      <c r="R129" s="10">
        <v>0</v>
      </c>
      <c r="S129" s="10">
        <v>2</v>
      </c>
      <c r="T129" s="10">
        <v>2</v>
      </c>
      <c r="U129" s="10">
        <v>0</v>
      </c>
      <c r="V129" s="10">
        <v>2</v>
      </c>
      <c r="W129" s="10">
        <v>0</v>
      </c>
      <c r="X129" s="10">
        <v>0</v>
      </c>
      <c r="Y129" s="10">
        <v>2</v>
      </c>
      <c r="Z129" s="10">
        <v>0</v>
      </c>
      <c r="AA129" s="10">
        <v>0</v>
      </c>
      <c r="AB129" s="40" t="s">
        <v>72</v>
      </c>
      <c r="AC129" s="63" t="s">
        <v>61</v>
      </c>
      <c r="AD129" s="41"/>
      <c r="AE129" s="43">
        <v>0</v>
      </c>
      <c r="AF129" s="43">
        <v>21.6</v>
      </c>
      <c r="AG129" s="43">
        <v>0</v>
      </c>
      <c r="AH129" s="98">
        <v>28.2</v>
      </c>
      <c r="AI129" s="43">
        <v>50</v>
      </c>
      <c r="AJ129" s="43">
        <v>50</v>
      </c>
      <c r="AK129" s="43">
        <f>SUM(AF129:AJ129)</f>
        <v>149.8</v>
      </c>
      <c r="AL129" s="42">
        <v>2022</v>
      </c>
    </row>
    <row r="130" spans="1:38" ht="105.75" customHeight="1">
      <c r="A130" s="10">
        <v>3</v>
      </c>
      <c r="B130" s="10">
        <v>1</v>
      </c>
      <c r="C130" s="10">
        <v>3</v>
      </c>
      <c r="D130" s="10">
        <v>0</v>
      </c>
      <c r="E130" s="10">
        <v>8</v>
      </c>
      <c r="F130" s="10">
        <v>0</v>
      </c>
      <c r="G130" s="10">
        <v>1</v>
      </c>
      <c r="H130" s="10">
        <v>0</v>
      </c>
      <c r="I130" s="10">
        <v>2</v>
      </c>
      <c r="J130" s="10">
        <v>2</v>
      </c>
      <c r="K130" s="10">
        <v>0</v>
      </c>
      <c r="L130" s="10">
        <v>2</v>
      </c>
      <c r="M130" s="10" t="s">
        <v>87</v>
      </c>
      <c r="N130" s="10">
        <v>5</v>
      </c>
      <c r="O130" s="10">
        <v>1</v>
      </c>
      <c r="P130" s="10">
        <v>9</v>
      </c>
      <c r="Q130" s="10">
        <v>1</v>
      </c>
      <c r="R130" s="10">
        <v>0</v>
      </c>
      <c r="S130" s="10">
        <v>2</v>
      </c>
      <c r="T130" s="10">
        <v>2</v>
      </c>
      <c r="U130" s="10">
        <v>0</v>
      </c>
      <c r="V130" s="10">
        <v>2</v>
      </c>
      <c r="W130" s="10">
        <v>0</v>
      </c>
      <c r="X130" s="10">
        <v>0</v>
      </c>
      <c r="Y130" s="10">
        <v>2</v>
      </c>
      <c r="Z130" s="10">
        <v>0</v>
      </c>
      <c r="AA130" s="10">
        <v>1</v>
      </c>
      <c r="AB130" s="11" t="s">
        <v>202</v>
      </c>
      <c r="AC130" s="10" t="s">
        <v>60</v>
      </c>
      <c r="AD130" s="8"/>
      <c r="AE130" s="16">
        <v>0</v>
      </c>
      <c r="AF130" s="16">
        <v>1</v>
      </c>
      <c r="AG130" s="16">
        <v>1</v>
      </c>
      <c r="AH130" s="16">
        <v>1</v>
      </c>
      <c r="AI130" s="16">
        <v>1</v>
      </c>
      <c r="AJ130" s="16">
        <v>1</v>
      </c>
      <c r="AK130" s="16">
        <v>1</v>
      </c>
      <c r="AL130" s="16">
        <v>2022</v>
      </c>
    </row>
    <row r="131" spans="1:38" ht="66.75" customHeight="1">
      <c r="A131" s="10">
        <v>3</v>
      </c>
      <c r="B131" s="10">
        <v>1</v>
      </c>
      <c r="C131" s="10">
        <v>3</v>
      </c>
      <c r="D131" s="10">
        <v>0</v>
      </c>
      <c r="E131" s="10">
        <v>8</v>
      </c>
      <c r="F131" s="10">
        <v>0</v>
      </c>
      <c r="G131" s="10">
        <v>1</v>
      </c>
      <c r="H131" s="10">
        <v>0</v>
      </c>
      <c r="I131" s="10">
        <v>2</v>
      </c>
      <c r="J131" s="10">
        <v>2</v>
      </c>
      <c r="K131" s="10">
        <v>0</v>
      </c>
      <c r="L131" s="10">
        <v>2</v>
      </c>
      <c r="M131" s="10" t="s">
        <v>87</v>
      </c>
      <c r="N131" s="10">
        <v>5</v>
      </c>
      <c r="O131" s="10">
        <v>1</v>
      </c>
      <c r="P131" s="10">
        <v>9</v>
      </c>
      <c r="Q131" s="10">
        <v>3</v>
      </c>
      <c r="R131" s="10">
        <v>0</v>
      </c>
      <c r="S131" s="10">
        <v>2</v>
      </c>
      <c r="T131" s="10">
        <v>2</v>
      </c>
      <c r="U131" s="10">
        <v>0</v>
      </c>
      <c r="V131" s="10">
        <v>2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40" t="s">
        <v>74</v>
      </c>
      <c r="AC131" s="63" t="s">
        <v>61</v>
      </c>
      <c r="AD131" s="41"/>
      <c r="AE131" s="43">
        <v>0</v>
      </c>
      <c r="AF131" s="43">
        <v>105</v>
      </c>
      <c r="AG131" s="43">
        <v>102</v>
      </c>
      <c r="AH131" s="98">
        <v>12</v>
      </c>
      <c r="AI131" s="43">
        <v>3</v>
      </c>
      <c r="AJ131" s="43">
        <v>3</v>
      </c>
      <c r="AK131" s="43">
        <f>SUM(AF131:AJ131)</f>
        <v>225</v>
      </c>
      <c r="AL131" s="42">
        <v>2022</v>
      </c>
    </row>
    <row r="132" spans="1:38" ht="103.5" customHeight="1">
      <c r="A132" s="10">
        <v>3</v>
      </c>
      <c r="B132" s="10">
        <v>1</v>
      </c>
      <c r="C132" s="10">
        <v>3</v>
      </c>
      <c r="D132" s="10">
        <v>0</v>
      </c>
      <c r="E132" s="10">
        <v>8</v>
      </c>
      <c r="F132" s="10">
        <v>0</v>
      </c>
      <c r="G132" s="10">
        <v>1</v>
      </c>
      <c r="H132" s="10">
        <v>0</v>
      </c>
      <c r="I132" s="10">
        <v>2</v>
      </c>
      <c r="J132" s="10">
        <v>2</v>
      </c>
      <c r="K132" s="10">
        <v>0</v>
      </c>
      <c r="L132" s="10">
        <v>2</v>
      </c>
      <c r="M132" s="10" t="s">
        <v>87</v>
      </c>
      <c r="N132" s="10">
        <v>5</v>
      </c>
      <c r="O132" s="10">
        <v>1</v>
      </c>
      <c r="P132" s="10">
        <v>9</v>
      </c>
      <c r="Q132" s="10">
        <v>3</v>
      </c>
      <c r="R132" s="10">
        <v>0</v>
      </c>
      <c r="S132" s="10">
        <v>2</v>
      </c>
      <c r="T132" s="10">
        <v>2</v>
      </c>
      <c r="U132" s="10">
        <v>0</v>
      </c>
      <c r="V132" s="10">
        <v>2</v>
      </c>
      <c r="W132" s="10">
        <v>0</v>
      </c>
      <c r="X132" s="10">
        <v>1</v>
      </c>
      <c r="Y132" s="10">
        <v>0</v>
      </c>
      <c r="Z132" s="10">
        <v>0</v>
      </c>
      <c r="AA132" s="10">
        <v>1</v>
      </c>
      <c r="AB132" s="11" t="s">
        <v>84</v>
      </c>
      <c r="AC132" s="10" t="s">
        <v>60</v>
      </c>
      <c r="AD132" s="8"/>
      <c r="AE132" s="30">
        <v>0</v>
      </c>
      <c r="AF132" s="30">
        <v>1</v>
      </c>
      <c r="AG132" s="30">
        <v>1</v>
      </c>
      <c r="AH132" s="30">
        <v>1</v>
      </c>
      <c r="AI132" s="30">
        <v>1</v>
      </c>
      <c r="AJ132" s="30">
        <v>1</v>
      </c>
      <c r="AK132" s="30">
        <f>SUM(AF132:AJ132)</f>
        <v>5</v>
      </c>
      <c r="AL132" s="30">
        <v>2022</v>
      </c>
    </row>
    <row r="133" spans="1:38" ht="69" customHeight="1">
      <c r="A133" s="10">
        <v>3</v>
      </c>
      <c r="B133" s="10">
        <v>1</v>
      </c>
      <c r="C133" s="10">
        <v>3</v>
      </c>
      <c r="D133" s="10">
        <v>0</v>
      </c>
      <c r="E133" s="10">
        <v>8</v>
      </c>
      <c r="F133" s="10">
        <v>0</v>
      </c>
      <c r="G133" s="10">
        <v>1</v>
      </c>
      <c r="H133" s="10">
        <v>0</v>
      </c>
      <c r="I133" s="10">
        <v>2</v>
      </c>
      <c r="J133" s="10">
        <v>2</v>
      </c>
      <c r="K133" s="10">
        <v>0</v>
      </c>
      <c r="L133" s="10">
        <v>2</v>
      </c>
      <c r="M133" s="10" t="s">
        <v>87</v>
      </c>
      <c r="N133" s="10">
        <v>5</v>
      </c>
      <c r="O133" s="10">
        <v>1</v>
      </c>
      <c r="P133" s="10">
        <v>9</v>
      </c>
      <c r="Q133" s="10">
        <v>6</v>
      </c>
      <c r="R133" s="10">
        <v>0</v>
      </c>
      <c r="S133" s="10">
        <v>2</v>
      </c>
      <c r="T133" s="10">
        <v>2</v>
      </c>
      <c r="U133" s="10">
        <v>0</v>
      </c>
      <c r="V133" s="10">
        <v>2</v>
      </c>
      <c r="W133" s="10">
        <v>0</v>
      </c>
      <c r="X133" s="10">
        <v>0</v>
      </c>
      <c r="Y133" s="10">
        <v>2</v>
      </c>
      <c r="Z133" s="10">
        <v>0</v>
      </c>
      <c r="AA133" s="10">
        <v>0</v>
      </c>
      <c r="AB133" s="40" t="s">
        <v>200</v>
      </c>
      <c r="AC133" s="63" t="s">
        <v>61</v>
      </c>
      <c r="AD133" s="41"/>
      <c r="AE133" s="43">
        <v>0</v>
      </c>
      <c r="AF133" s="43">
        <v>306.5</v>
      </c>
      <c r="AG133" s="43">
        <v>0</v>
      </c>
      <c r="AH133" s="43">
        <v>0</v>
      </c>
      <c r="AI133" s="43">
        <v>0</v>
      </c>
      <c r="AJ133" s="43">
        <v>0</v>
      </c>
      <c r="AK133" s="43">
        <f>SUM(AF133:AJ133)</f>
        <v>306.5</v>
      </c>
      <c r="AL133" s="42">
        <v>2022</v>
      </c>
    </row>
    <row r="134" spans="1:38" ht="67.5" customHeight="1">
      <c r="A134" s="10">
        <v>3</v>
      </c>
      <c r="B134" s="10">
        <v>1</v>
      </c>
      <c r="C134" s="10">
        <v>3</v>
      </c>
      <c r="D134" s="10">
        <v>0</v>
      </c>
      <c r="E134" s="10">
        <v>8</v>
      </c>
      <c r="F134" s="10">
        <v>0</v>
      </c>
      <c r="G134" s="10">
        <v>1</v>
      </c>
      <c r="H134" s="10">
        <v>0</v>
      </c>
      <c r="I134" s="10">
        <v>2</v>
      </c>
      <c r="J134" s="10">
        <v>2</v>
      </c>
      <c r="K134" s="10">
        <v>0</v>
      </c>
      <c r="L134" s="10">
        <v>2</v>
      </c>
      <c r="M134" s="10" t="s">
        <v>87</v>
      </c>
      <c r="N134" s="10">
        <v>5</v>
      </c>
      <c r="O134" s="10">
        <v>1</v>
      </c>
      <c r="P134" s="10">
        <v>9</v>
      </c>
      <c r="Q134" s="10">
        <v>6</v>
      </c>
      <c r="R134" s="10">
        <v>0</v>
      </c>
      <c r="S134" s="10">
        <v>2</v>
      </c>
      <c r="T134" s="10">
        <v>2</v>
      </c>
      <c r="U134" s="10">
        <v>0</v>
      </c>
      <c r="V134" s="10">
        <v>2</v>
      </c>
      <c r="W134" s="10">
        <v>0</v>
      </c>
      <c r="X134" s="10">
        <v>0</v>
      </c>
      <c r="Y134" s="10">
        <v>2</v>
      </c>
      <c r="Z134" s="10">
        <v>0</v>
      </c>
      <c r="AA134" s="10">
        <v>1</v>
      </c>
      <c r="AB134" s="11" t="s">
        <v>201</v>
      </c>
      <c r="AC134" s="10" t="s">
        <v>60</v>
      </c>
      <c r="AD134" s="8"/>
      <c r="AE134" s="16">
        <v>0</v>
      </c>
      <c r="AF134" s="16">
        <v>1</v>
      </c>
      <c r="AG134" s="16">
        <v>0</v>
      </c>
      <c r="AH134" s="16">
        <v>0</v>
      </c>
      <c r="AI134" s="16">
        <v>0</v>
      </c>
      <c r="AJ134" s="16">
        <v>0</v>
      </c>
      <c r="AK134" s="16">
        <v>1</v>
      </c>
      <c r="AL134" s="16">
        <v>2022</v>
      </c>
    </row>
    <row r="135" spans="1:38" ht="135.75" customHeight="1">
      <c r="A135" s="10">
        <v>3</v>
      </c>
      <c r="B135" s="10">
        <v>1</v>
      </c>
      <c r="C135" s="10">
        <v>3</v>
      </c>
      <c r="D135" s="10">
        <v>0</v>
      </c>
      <c r="E135" s="10">
        <v>8</v>
      </c>
      <c r="F135" s="10">
        <v>0</v>
      </c>
      <c r="G135" s="10">
        <v>1</v>
      </c>
      <c r="H135" s="10">
        <v>0</v>
      </c>
      <c r="I135" s="10">
        <v>2</v>
      </c>
      <c r="J135" s="10">
        <v>2</v>
      </c>
      <c r="K135" s="10">
        <v>0</v>
      </c>
      <c r="L135" s="10">
        <v>2</v>
      </c>
      <c r="M135" s="10" t="s">
        <v>87</v>
      </c>
      <c r="N135" s="10">
        <v>5</v>
      </c>
      <c r="O135" s="10">
        <v>1</v>
      </c>
      <c r="P135" s="10">
        <v>9</v>
      </c>
      <c r="Q135" s="10">
        <v>2</v>
      </c>
      <c r="R135" s="10">
        <v>0</v>
      </c>
      <c r="S135" s="10">
        <v>2</v>
      </c>
      <c r="T135" s="10">
        <v>2</v>
      </c>
      <c r="U135" s="10">
        <v>0</v>
      </c>
      <c r="V135" s="10">
        <v>2</v>
      </c>
      <c r="W135" s="10">
        <v>0</v>
      </c>
      <c r="X135" s="10">
        <v>0</v>
      </c>
      <c r="Y135" s="10">
        <v>2</v>
      </c>
      <c r="Z135" s="10">
        <v>0</v>
      </c>
      <c r="AA135" s="10">
        <v>0</v>
      </c>
      <c r="AB135" s="40" t="s">
        <v>177</v>
      </c>
      <c r="AC135" s="63" t="s">
        <v>61</v>
      </c>
      <c r="AD135" s="41"/>
      <c r="AE135" s="43">
        <v>0</v>
      </c>
      <c r="AF135" s="43">
        <v>0</v>
      </c>
      <c r="AG135" s="43">
        <v>257.5</v>
      </c>
      <c r="AH135" s="43">
        <v>0</v>
      </c>
      <c r="AI135" s="43">
        <v>0</v>
      </c>
      <c r="AJ135" s="43">
        <v>0</v>
      </c>
      <c r="AK135" s="43">
        <f>SUM(AF135:AJ135)</f>
        <v>257.5</v>
      </c>
      <c r="AL135" s="42">
        <v>2022</v>
      </c>
    </row>
    <row r="136" spans="1:38" ht="47.25" customHeight="1">
      <c r="A136" s="10">
        <v>3</v>
      </c>
      <c r="B136" s="10">
        <v>1</v>
      </c>
      <c r="C136" s="10">
        <v>3</v>
      </c>
      <c r="D136" s="10">
        <v>0</v>
      </c>
      <c r="E136" s="10">
        <v>8</v>
      </c>
      <c r="F136" s="10">
        <v>0</v>
      </c>
      <c r="G136" s="10">
        <v>1</v>
      </c>
      <c r="H136" s="10">
        <v>0</v>
      </c>
      <c r="I136" s="10">
        <v>2</v>
      </c>
      <c r="J136" s="10">
        <v>2</v>
      </c>
      <c r="K136" s="10">
        <v>0</v>
      </c>
      <c r="L136" s="10">
        <v>2</v>
      </c>
      <c r="M136" s="10" t="s">
        <v>87</v>
      </c>
      <c r="N136" s="10">
        <v>5</v>
      </c>
      <c r="O136" s="10">
        <v>1</v>
      </c>
      <c r="P136" s="10">
        <v>9</v>
      </c>
      <c r="Q136" s="10">
        <v>2</v>
      </c>
      <c r="R136" s="10">
        <v>0</v>
      </c>
      <c r="S136" s="10">
        <v>2</v>
      </c>
      <c r="T136" s="10">
        <v>2</v>
      </c>
      <c r="U136" s="10">
        <v>0</v>
      </c>
      <c r="V136" s="10">
        <v>2</v>
      </c>
      <c r="W136" s="10">
        <v>0</v>
      </c>
      <c r="X136" s="10">
        <v>0</v>
      </c>
      <c r="Y136" s="10">
        <v>2</v>
      </c>
      <c r="Z136" s="10">
        <v>0</v>
      </c>
      <c r="AA136" s="10">
        <v>1</v>
      </c>
      <c r="AB136" s="11" t="s">
        <v>0</v>
      </c>
      <c r="AC136" s="10" t="s">
        <v>60</v>
      </c>
      <c r="AD136" s="8"/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1</v>
      </c>
      <c r="AK136" s="16">
        <v>1</v>
      </c>
      <c r="AL136" s="16">
        <v>2022</v>
      </c>
    </row>
    <row r="137" spans="1:38" ht="69.75" customHeight="1">
      <c r="A137" s="10">
        <v>3</v>
      </c>
      <c r="B137" s="10">
        <v>1</v>
      </c>
      <c r="C137" s="10">
        <v>3</v>
      </c>
      <c r="D137" s="10">
        <v>0</v>
      </c>
      <c r="E137" s="10">
        <v>8</v>
      </c>
      <c r="F137" s="10">
        <v>0</v>
      </c>
      <c r="G137" s="10">
        <v>1</v>
      </c>
      <c r="H137" s="10">
        <v>0</v>
      </c>
      <c r="I137" s="10">
        <v>2</v>
      </c>
      <c r="J137" s="10">
        <v>2</v>
      </c>
      <c r="K137" s="10">
        <v>0</v>
      </c>
      <c r="L137" s="10">
        <v>2</v>
      </c>
      <c r="M137" s="10" t="s">
        <v>87</v>
      </c>
      <c r="N137" s="10">
        <v>5</v>
      </c>
      <c r="O137" s="10">
        <v>1</v>
      </c>
      <c r="P137" s="10">
        <v>9</v>
      </c>
      <c r="Q137" s="10">
        <v>4</v>
      </c>
      <c r="R137" s="10">
        <v>0</v>
      </c>
      <c r="S137" s="10">
        <v>2</v>
      </c>
      <c r="T137" s="10">
        <v>2</v>
      </c>
      <c r="U137" s="10">
        <v>0</v>
      </c>
      <c r="V137" s="10">
        <v>2</v>
      </c>
      <c r="W137" s="10">
        <v>0</v>
      </c>
      <c r="X137" s="10">
        <v>0</v>
      </c>
      <c r="Y137" s="10">
        <v>2</v>
      </c>
      <c r="Z137" s="10">
        <v>0</v>
      </c>
      <c r="AA137" s="10">
        <v>0</v>
      </c>
      <c r="AB137" s="40" t="s">
        <v>2</v>
      </c>
      <c r="AC137" s="63" t="s">
        <v>61</v>
      </c>
      <c r="AD137" s="41"/>
      <c r="AE137" s="43">
        <v>0</v>
      </c>
      <c r="AF137" s="43">
        <v>0</v>
      </c>
      <c r="AG137" s="43">
        <v>0</v>
      </c>
      <c r="AH137" s="98">
        <v>1</v>
      </c>
      <c r="AI137" s="43">
        <v>0</v>
      </c>
      <c r="AJ137" s="43">
        <v>0</v>
      </c>
      <c r="AK137" s="43">
        <f>SUM(AF137:AJ137)</f>
        <v>1</v>
      </c>
      <c r="AL137" s="42">
        <v>2021</v>
      </c>
    </row>
    <row r="138" spans="1:38" ht="66.75" customHeight="1">
      <c r="A138" s="10">
        <v>3</v>
      </c>
      <c r="B138" s="10">
        <v>1</v>
      </c>
      <c r="C138" s="10">
        <v>3</v>
      </c>
      <c r="D138" s="10">
        <v>0</v>
      </c>
      <c r="E138" s="10">
        <v>8</v>
      </c>
      <c r="F138" s="10">
        <v>0</v>
      </c>
      <c r="G138" s="10">
        <v>1</v>
      </c>
      <c r="H138" s="10">
        <v>0</v>
      </c>
      <c r="I138" s="10">
        <v>2</v>
      </c>
      <c r="J138" s="10">
        <v>2</v>
      </c>
      <c r="K138" s="10">
        <v>0</v>
      </c>
      <c r="L138" s="10">
        <v>2</v>
      </c>
      <c r="M138" s="10" t="s">
        <v>87</v>
      </c>
      <c r="N138" s="10">
        <v>5</v>
      </c>
      <c r="O138" s="10">
        <v>1</v>
      </c>
      <c r="P138" s="10">
        <v>9</v>
      </c>
      <c r="Q138" s="10">
        <v>4</v>
      </c>
      <c r="R138" s="10">
        <v>0</v>
      </c>
      <c r="S138" s="10">
        <v>2</v>
      </c>
      <c r="T138" s="10">
        <v>2</v>
      </c>
      <c r="U138" s="10">
        <v>0</v>
      </c>
      <c r="V138" s="10">
        <v>2</v>
      </c>
      <c r="W138" s="10">
        <v>0</v>
      </c>
      <c r="X138" s="10">
        <v>0</v>
      </c>
      <c r="Y138" s="10">
        <v>2</v>
      </c>
      <c r="Z138" s="10">
        <v>0</v>
      </c>
      <c r="AA138" s="10">
        <v>1</v>
      </c>
      <c r="AB138" s="11" t="s">
        <v>1</v>
      </c>
      <c r="AC138" s="10" t="s">
        <v>60</v>
      </c>
      <c r="AD138" s="8"/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1</v>
      </c>
      <c r="AL138" s="16">
        <v>2021</v>
      </c>
    </row>
    <row r="139" spans="1:38" ht="79.5" customHeight="1">
      <c r="A139" s="10">
        <v>3</v>
      </c>
      <c r="B139" s="10">
        <v>1</v>
      </c>
      <c r="C139" s="10">
        <v>3</v>
      </c>
      <c r="D139" s="10">
        <v>0</v>
      </c>
      <c r="E139" s="10">
        <v>7</v>
      </c>
      <c r="F139" s="10">
        <v>0</v>
      </c>
      <c r="G139" s="10">
        <v>3</v>
      </c>
      <c r="H139" s="10">
        <v>0</v>
      </c>
      <c r="I139" s="10">
        <v>2</v>
      </c>
      <c r="J139" s="10">
        <v>2</v>
      </c>
      <c r="K139" s="10">
        <v>0</v>
      </c>
      <c r="L139" s="10">
        <v>2</v>
      </c>
      <c r="M139" s="10">
        <v>1</v>
      </c>
      <c r="N139" s="10">
        <v>1</v>
      </c>
      <c r="O139" s="10">
        <v>2</v>
      </c>
      <c r="P139" s="10">
        <v>0</v>
      </c>
      <c r="Q139" s="10">
        <v>0</v>
      </c>
      <c r="R139" s="10">
        <v>0</v>
      </c>
      <c r="S139" s="10">
        <v>2</v>
      </c>
      <c r="T139" s="10">
        <v>2</v>
      </c>
      <c r="U139" s="10">
        <v>0</v>
      </c>
      <c r="V139" s="10">
        <v>2</v>
      </c>
      <c r="W139" s="10">
        <v>0</v>
      </c>
      <c r="X139" s="10">
        <v>1</v>
      </c>
      <c r="Y139" s="10">
        <v>9</v>
      </c>
      <c r="Z139" s="10">
        <v>0</v>
      </c>
      <c r="AA139" s="10">
        <v>0</v>
      </c>
      <c r="AB139" s="44" t="s">
        <v>178</v>
      </c>
      <c r="AC139" s="63" t="s">
        <v>61</v>
      </c>
      <c r="AD139" s="8"/>
      <c r="AE139" s="43">
        <v>0</v>
      </c>
      <c r="AF139" s="43">
        <v>0</v>
      </c>
      <c r="AG139" s="43">
        <v>71.4</v>
      </c>
      <c r="AH139" s="43">
        <v>0</v>
      </c>
      <c r="AI139" s="43">
        <v>0</v>
      </c>
      <c r="AJ139" s="43">
        <v>0</v>
      </c>
      <c r="AK139" s="43">
        <f>SUM(AF139:AJ139)</f>
        <v>71.4</v>
      </c>
      <c r="AL139" s="42">
        <v>2022</v>
      </c>
    </row>
    <row r="140" spans="1:38" ht="69" customHeight="1">
      <c r="A140" s="10">
        <v>3</v>
      </c>
      <c r="B140" s="10">
        <v>1</v>
      </c>
      <c r="C140" s="10">
        <v>3</v>
      </c>
      <c r="D140" s="10">
        <v>0</v>
      </c>
      <c r="E140" s="10">
        <v>7</v>
      </c>
      <c r="F140" s="10">
        <v>0</v>
      </c>
      <c r="G140" s="10">
        <v>3</v>
      </c>
      <c r="H140" s="10">
        <v>0</v>
      </c>
      <c r="I140" s="10">
        <v>2</v>
      </c>
      <c r="J140" s="10">
        <v>2</v>
      </c>
      <c r="K140" s="10">
        <v>0</v>
      </c>
      <c r="L140" s="10">
        <v>2</v>
      </c>
      <c r="M140" s="10">
        <v>1</v>
      </c>
      <c r="N140" s="10">
        <v>1</v>
      </c>
      <c r="O140" s="10">
        <v>2</v>
      </c>
      <c r="P140" s="10">
        <v>0</v>
      </c>
      <c r="Q140" s="10">
        <v>0</v>
      </c>
      <c r="R140" s="10">
        <v>0</v>
      </c>
      <c r="S140" s="10">
        <v>2</v>
      </c>
      <c r="T140" s="10">
        <v>2</v>
      </c>
      <c r="U140" s="10">
        <v>0</v>
      </c>
      <c r="V140" s="10">
        <v>2</v>
      </c>
      <c r="W140" s="10">
        <v>0</v>
      </c>
      <c r="X140" s="10">
        <v>1</v>
      </c>
      <c r="Y140" s="10">
        <v>9</v>
      </c>
      <c r="Z140" s="10">
        <v>0</v>
      </c>
      <c r="AA140" s="10">
        <v>1</v>
      </c>
      <c r="AB140" s="11" t="s">
        <v>164</v>
      </c>
      <c r="AC140" s="65" t="s">
        <v>102</v>
      </c>
      <c r="AD140" s="48"/>
      <c r="AE140" s="49">
        <v>0</v>
      </c>
      <c r="AF140" s="49">
        <v>0</v>
      </c>
      <c r="AG140" s="49">
        <v>2</v>
      </c>
      <c r="AH140" s="49">
        <v>0</v>
      </c>
      <c r="AI140" s="49">
        <v>0</v>
      </c>
      <c r="AJ140" s="49">
        <v>0</v>
      </c>
      <c r="AK140" s="49">
        <v>2</v>
      </c>
      <c r="AL140" s="30">
        <v>2022</v>
      </c>
    </row>
    <row r="141" spans="1:38" ht="92.25" customHeight="1">
      <c r="A141" s="10">
        <v>3</v>
      </c>
      <c r="B141" s="10">
        <v>1</v>
      </c>
      <c r="C141" s="10">
        <v>3</v>
      </c>
      <c r="D141" s="10">
        <v>0</v>
      </c>
      <c r="E141" s="10">
        <v>7</v>
      </c>
      <c r="F141" s="10">
        <v>0</v>
      </c>
      <c r="G141" s="10">
        <v>3</v>
      </c>
      <c r="H141" s="10">
        <v>0</v>
      </c>
      <c r="I141" s="10">
        <v>2</v>
      </c>
      <c r="J141" s="10">
        <v>2</v>
      </c>
      <c r="K141" s="10">
        <v>0</v>
      </c>
      <c r="L141" s="10">
        <v>2</v>
      </c>
      <c r="M141" s="10" t="s">
        <v>147</v>
      </c>
      <c r="N141" s="10">
        <v>1</v>
      </c>
      <c r="O141" s="10">
        <v>2</v>
      </c>
      <c r="P141" s="10">
        <v>0</v>
      </c>
      <c r="Q141" s="10">
        <v>0</v>
      </c>
      <c r="R141" s="10">
        <v>0</v>
      </c>
      <c r="S141" s="10">
        <v>2</v>
      </c>
      <c r="T141" s="10">
        <v>2</v>
      </c>
      <c r="U141" s="10">
        <v>0</v>
      </c>
      <c r="V141" s="10">
        <v>2</v>
      </c>
      <c r="W141" s="10">
        <v>0</v>
      </c>
      <c r="X141" s="10">
        <v>2</v>
      </c>
      <c r="Y141" s="10">
        <v>0</v>
      </c>
      <c r="Z141" s="10">
        <v>0</v>
      </c>
      <c r="AA141" s="10">
        <v>0</v>
      </c>
      <c r="AB141" s="44" t="s">
        <v>179</v>
      </c>
      <c r="AC141" s="63" t="s">
        <v>61</v>
      </c>
      <c r="AD141" s="8"/>
      <c r="AE141" s="43">
        <v>0</v>
      </c>
      <c r="AF141" s="43">
        <v>0</v>
      </c>
      <c r="AG141" s="43">
        <v>10.5</v>
      </c>
      <c r="AH141" s="43">
        <v>0</v>
      </c>
      <c r="AI141" s="43">
        <v>0</v>
      </c>
      <c r="AJ141" s="43">
        <v>0</v>
      </c>
      <c r="AK141" s="43">
        <f>SUM(AF141:AJ141)</f>
        <v>10.5</v>
      </c>
      <c r="AL141" s="42">
        <v>2022</v>
      </c>
    </row>
    <row r="142" spans="1:38" ht="66.75" customHeight="1">
      <c r="A142" s="10">
        <v>3</v>
      </c>
      <c r="B142" s="10">
        <v>1</v>
      </c>
      <c r="C142" s="10">
        <v>3</v>
      </c>
      <c r="D142" s="10">
        <v>0</v>
      </c>
      <c r="E142" s="10">
        <v>7</v>
      </c>
      <c r="F142" s="10">
        <v>0</v>
      </c>
      <c r="G142" s="10">
        <v>3</v>
      </c>
      <c r="H142" s="10">
        <v>0</v>
      </c>
      <c r="I142" s="10">
        <v>2</v>
      </c>
      <c r="J142" s="10">
        <v>2</v>
      </c>
      <c r="K142" s="10">
        <v>0</v>
      </c>
      <c r="L142" s="10">
        <v>2</v>
      </c>
      <c r="M142" s="10" t="s">
        <v>147</v>
      </c>
      <c r="N142" s="10">
        <v>1</v>
      </c>
      <c r="O142" s="10">
        <v>2</v>
      </c>
      <c r="P142" s="10">
        <v>0</v>
      </c>
      <c r="Q142" s="10">
        <v>0</v>
      </c>
      <c r="R142" s="10">
        <v>0</v>
      </c>
      <c r="S142" s="10">
        <v>2</v>
      </c>
      <c r="T142" s="10">
        <v>2</v>
      </c>
      <c r="U142" s="10">
        <v>0</v>
      </c>
      <c r="V142" s="10">
        <v>2</v>
      </c>
      <c r="W142" s="10">
        <v>0</v>
      </c>
      <c r="X142" s="10">
        <v>2</v>
      </c>
      <c r="Y142" s="10">
        <v>0</v>
      </c>
      <c r="Z142" s="10">
        <v>0</v>
      </c>
      <c r="AA142" s="10">
        <v>1</v>
      </c>
      <c r="AB142" s="11" t="s">
        <v>165</v>
      </c>
      <c r="AC142" s="65" t="s">
        <v>102</v>
      </c>
      <c r="AD142" s="48"/>
      <c r="AE142" s="49">
        <v>0</v>
      </c>
      <c r="AF142" s="49">
        <v>0</v>
      </c>
      <c r="AG142" s="49">
        <v>2</v>
      </c>
      <c r="AH142" s="49">
        <v>0</v>
      </c>
      <c r="AI142" s="49">
        <v>0</v>
      </c>
      <c r="AJ142" s="49">
        <v>0</v>
      </c>
      <c r="AK142" s="49">
        <v>2</v>
      </c>
      <c r="AL142" s="30">
        <v>2022</v>
      </c>
    </row>
    <row r="143" spans="1:38" ht="54.75" customHeight="1">
      <c r="A143" s="10">
        <v>3</v>
      </c>
      <c r="B143" s="10">
        <v>1</v>
      </c>
      <c r="C143" s="10">
        <v>3</v>
      </c>
      <c r="D143" s="10">
        <v>0</v>
      </c>
      <c r="E143" s="10">
        <v>7</v>
      </c>
      <c r="F143" s="10">
        <v>0</v>
      </c>
      <c r="G143" s="87">
        <v>3</v>
      </c>
      <c r="H143" s="87">
        <v>0</v>
      </c>
      <c r="I143" s="87">
        <v>2</v>
      </c>
      <c r="J143" s="87">
        <v>2</v>
      </c>
      <c r="K143" s="87">
        <v>0</v>
      </c>
      <c r="L143" s="87">
        <v>2</v>
      </c>
      <c r="M143" s="87" t="s">
        <v>147</v>
      </c>
      <c r="N143" s="87">
        <v>0</v>
      </c>
      <c r="O143" s="87">
        <v>6</v>
      </c>
      <c r="P143" s="87">
        <v>7</v>
      </c>
      <c r="Q143" s="87">
        <v>0</v>
      </c>
      <c r="R143" s="87">
        <v>0</v>
      </c>
      <c r="S143" s="87">
        <v>2</v>
      </c>
      <c r="T143" s="87">
        <v>2</v>
      </c>
      <c r="U143" s="87">
        <v>0</v>
      </c>
      <c r="V143" s="87">
        <v>2</v>
      </c>
      <c r="W143" s="87">
        <v>0</v>
      </c>
      <c r="X143" s="87">
        <v>1</v>
      </c>
      <c r="Y143" s="87">
        <v>6</v>
      </c>
      <c r="Z143" s="87">
        <v>0</v>
      </c>
      <c r="AA143" s="87">
        <v>0</v>
      </c>
      <c r="AB143" s="88" t="s">
        <v>10</v>
      </c>
      <c r="AC143" s="89" t="s">
        <v>61</v>
      </c>
      <c r="AD143" s="90"/>
      <c r="AE143" s="86">
        <v>0</v>
      </c>
      <c r="AF143" s="86">
        <v>0</v>
      </c>
      <c r="AG143" s="86">
        <v>0</v>
      </c>
      <c r="AH143" s="86">
        <v>33.8</v>
      </c>
      <c r="AI143" s="86">
        <v>32</v>
      </c>
      <c r="AJ143" s="86">
        <v>30.4</v>
      </c>
      <c r="AK143" s="86">
        <f>SUM(AF143:AJ143)</f>
        <v>96.19999999999999</v>
      </c>
      <c r="AL143" s="91">
        <v>2022</v>
      </c>
    </row>
    <row r="144" spans="1:38" ht="66.75" customHeight="1">
      <c r="A144" s="10">
        <v>3</v>
      </c>
      <c r="B144" s="10">
        <v>1</v>
      </c>
      <c r="C144" s="10">
        <v>3</v>
      </c>
      <c r="D144" s="10">
        <v>0</v>
      </c>
      <c r="E144" s="10">
        <v>7</v>
      </c>
      <c r="F144" s="10">
        <v>0</v>
      </c>
      <c r="G144" s="87">
        <v>3</v>
      </c>
      <c r="H144" s="87">
        <v>0</v>
      </c>
      <c r="I144" s="87">
        <v>2</v>
      </c>
      <c r="J144" s="87">
        <v>2</v>
      </c>
      <c r="K144" s="87">
        <v>0</v>
      </c>
      <c r="L144" s="87">
        <v>2</v>
      </c>
      <c r="M144" s="87" t="s">
        <v>147</v>
      </c>
      <c r="N144" s="87">
        <v>0</v>
      </c>
      <c r="O144" s="87">
        <v>6</v>
      </c>
      <c r="P144" s="87">
        <v>7</v>
      </c>
      <c r="Q144" s="87">
        <v>0</v>
      </c>
      <c r="R144" s="87">
        <v>0</v>
      </c>
      <c r="S144" s="87">
        <v>2</v>
      </c>
      <c r="T144" s="87">
        <v>2</v>
      </c>
      <c r="U144" s="87">
        <v>0</v>
      </c>
      <c r="V144" s="87">
        <v>2</v>
      </c>
      <c r="W144" s="87">
        <v>0</v>
      </c>
      <c r="X144" s="87">
        <v>1</v>
      </c>
      <c r="Y144" s="87">
        <v>6</v>
      </c>
      <c r="Z144" s="87">
        <v>0</v>
      </c>
      <c r="AA144" s="87">
        <v>1</v>
      </c>
      <c r="AB144" s="92" t="s">
        <v>34</v>
      </c>
      <c r="AC144" s="93" t="s">
        <v>102</v>
      </c>
      <c r="AD144" s="94"/>
      <c r="AE144" s="95">
        <v>0</v>
      </c>
      <c r="AF144" s="95">
        <v>0</v>
      </c>
      <c r="AG144" s="95">
        <v>0</v>
      </c>
      <c r="AH144" s="95">
        <v>2</v>
      </c>
      <c r="AI144" s="95">
        <v>1</v>
      </c>
      <c r="AJ144" s="95">
        <v>1</v>
      </c>
      <c r="AK144" s="95">
        <v>4</v>
      </c>
      <c r="AL144" s="96">
        <v>2022</v>
      </c>
    </row>
    <row r="145" spans="1:38" ht="66.75" customHeight="1">
      <c r="A145" s="10">
        <v>3</v>
      </c>
      <c r="B145" s="10">
        <v>1</v>
      </c>
      <c r="C145" s="10">
        <v>3</v>
      </c>
      <c r="D145" s="10">
        <v>0</v>
      </c>
      <c r="E145" s="10">
        <v>8</v>
      </c>
      <c r="F145" s="10">
        <v>0</v>
      </c>
      <c r="G145" s="10">
        <v>1</v>
      </c>
      <c r="H145" s="10">
        <v>0</v>
      </c>
      <c r="I145" s="10">
        <v>2</v>
      </c>
      <c r="J145" s="10">
        <v>2</v>
      </c>
      <c r="K145" s="10">
        <v>0</v>
      </c>
      <c r="L145" s="10">
        <v>3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2</v>
      </c>
      <c r="T145" s="10">
        <v>2</v>
      </c>
      <c r="U145" s="10">
        <v>0</v>
      </c>
      <c r="V145" s="10">
        <v>3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28" t="s">
        <v>80</v>
      </c>
      <c r="AC145" s="54" t="s">
        <v>61</v>
      </c>
      <c r="AD145" s="58"/>
      <c r="AE145" s="56">
        <f aca="true" t="shared" si="10" ref="AE145:AK145">SUM(AE149+AE151+AE153+AE155+AE157)</f>
        <v>218.5</v>
      </c>
      <c r="AF145" s="56">
        <f t="shared" si="10"/>
        <v>638.1</v>
      </c>
      <c r="AG145" s="56">
        <f t="shared" si="10"/>
        <v>185.7</v>
      </c>
      <c r="AH145" s="56">
        <f t="shared" si="10"/>
        <v>90.30000000000001</v>
      </c>
      <c r="AI145" s="56">
        <f t="shared" si="10"/>
        <v>125.9</v>
      </c>
      <c r="AJ145" s="56">
        <f t="shared" si="10"/>
        <v>125.9</v>
      </c>
      <c r="AK145" s="56">
        <f t="shared" si="10"/>
        <v>1165.9</v>
      </c>
      <c r="AL145" s="57">
        <v>2022</v>
      </c>
    </row>
    <row r="146" spans="1:38" ht="51" customHeight="1">
      <c r="A146" s="10">
        <v>3</v>
      </c>
      <c r="B146" s="10">
        <v>1</v>
      </c>
      <c r="C146" s="10">
        <v>3</v>
      </c>
      <c r="D146" s="10">
        <v>0</v>
      </c>
      <c r="E146" s="10">
        <v>8</v>
      </c>
      <c r="F146" s="10">
        <v>0</v>
      </c>
      <c r="G146" s="10">
        <v>1</v>
      </c>
      <c r="H146" s="10">
        <v>0</v>
      </c>
      <c r="I146" s="10">
        <v>2</v>
      </c>
      <c r="J146" s="10">
        <v>2</v>
      </c>
      <c r="K146" s="10">
        <v>0</v>
      </c>
      <c r="L146" s="10">
        <v>3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2</v>
      </c>
      <c r="T146" s="10">
        <v>2</v>
      </c>
      <c r="U146" s="10">
        <v>0</v>
      </c>
      <c r="V146" s="10">
        <v>3</v>
      </c>
      <c r="W146" s="10">
        <v>0</v>
      </c>
      <c r="X146" s="10">
        <v>0</v>
      </c>
      <c r="Y146" s="10">
        <v>0</v>
      </c>
      <c r="Z146" s="10">
        <v>0</v>
      </c>
      <c r="AA146" s="10">
        <v>1</v>
      </c>
      <c r="AB146" s="11" t="s">
        <v>81</v>
      </c>
      <c r="AC146" s="10" t="s">
        <v>59</v>
      </c>
      <c r="AD146" s="8"/>
      <c r="AE146" s="16">
        <v>85</v>
      </c>
      <c r="AF146" s="16">
        <v>85</v>
      </c>
      <c r="AG146" s="16">
        <v>85</v>
      </c>
      <c r="AH146" s="16">
        <v>85</v>
      </c>
      <c r="AI146" s="16">
        <v>85</v>
      </c>
      <c r="AJ146" s="16">
        <v>85</v>
      </c>
      <c r="AK146" s="16">
        <v>85</v>
      </c>
      <c r="AL146" s="16">
        <v>2022</v>
      </c>
    </row>
    <row r="147" spans="1:38" ht="48" customHeight="1">
      <c r="A147" s="10">
        <v>3</v>
      </c>
      <c r="B147" s="10">
        <v>1</v>
      </c>
      <c r="C147" s="10">
        <v>3</v>
      </c>
      <c r="D147" s="10">
        <v>0</v>
      </c>
      <c r="E147" s="10">
        <v>8</v>
      </c>
      <c r="F147" s="10">
        <v>0</v>
      </c>
      <c r="G147" s="10">
        <v>1</v>
      </c>
      <c r="H147" s="10">
        <v>0</v>
      </c>
      <c r="I147" s="10">
        <v>2</v>
      </c>
      <c r="J147" s="10">
        <v>2</v>
      </c>
      <c r="K147" s="10">
        <v>0</v>
      </c>
      <c r="L147" s="10">
        <v>3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2</v>
      </c>
      <c r="T147" s="10">
        <v>2</v>
      </c>
      <c r="U147" s="10">
        <v>0</v>
      </c>
      <c r="V147" s="10">
        <v>3</v>
      </c>
      <c r="W147" s="10">
        <v>0</v>
      </c>
      <c r="X147" s="10">
        <v>0</v>
      </c>
      <c r="Y147" s="10">
        <v>0</v>
      </c>
      <c r="Z147" s="10">
        <v>0</v>
      </c>
      <c r="AA147" s="10">
        <v>2</v>
      </c>
      <c r="AB147" s="11" t="s">
        <v>66</v>
      </c>
      <c r="AC147" s="10" t="s">
        <v>59</v>
      </c>
      <c r="AD147" s="8"/>
      <c r="AE147" s="16">
        <v>30</v>
      </c>
      <c r="AF147" s="16">
        <v>30</v>
      </c>
      <c r="AG147" s="16">
        <v>30</v>
      </c>
      <c r="AH147" s="16">
        <v>40</v>
      </c>
      <c r="AI147" s="16">
        <v>60</v>
      </c>
      <c r="AJ147" s="16">
        <v>60</v>
      </c>
      <c r="AK147" s="16">
        <v>60</v>
      </c>
      <c r="AL147" s="16">
        <v>2022</v>
      </c>
    </row>
    <row r="148" spans="1:38" ht="70.5" customHeight="1">
      <c r="A148" s="10">
        <v>3</v>
      </c>
      <c r="B148" s="10">
        <v>1</v>
      </c>
      <c r="C148" s="10">
        <v>3</v>
      </c>
      <c r="D148" s="10">
        <v>0</v>
      </c>
      <c r="E148" s="10">
        <v>8</v>
      </c>
      <c r="F148" s="10">
        <v>0</v>
      </c>
      <c r="G148" s="10">
        <v>1</v>
      </c>
      <c r="H148" s="10">
        <v>0</v>
      </c>
      <c r="I148" s="10">
        <v>2</v>
      </c>
      <c r="J148" s="10">
        <v>2</v>
      </c>
      <c r="K148" s="10">
        <v>0</v>
      </c>
      <c r="L148" s="10">
        <v>3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2</v>
      </c>
      <c r="T148" s="10">
        <v>2</v>
      </c>
      <c r="U148" s="10">
        <v>0</v>
      </c>
      <c r="V148" s="10">
        <v>3</v>
      </c>
      <c r="W148" s="10">
        <v>0</v>
      </c>
      <c r="X148" s="10">
        <v>0</v>
      </c>
      <c r="Y148" s="10">
        <v>0</v>
      </c>
      <c r="Z148" s="10">
        <v>0</v>
      </c>
      <c r="AA148" s="10">
        <v>3</v>
      </c>
      <c r="AB148" s="11" t="s">
        <v>58</v>
      </c>
      <c r="AC148" s="10" t="s">
        <v>59</v>
      </c>
      <c r="AD148" s="8"/>
      <c r="AE148" s="16">
        <v>79</v>
      </c>
      <c r="AF148" s="16">
        <v>79</v>
      </c>
      <c r="AG148" s="16">
        <v>79</v>
      </c>
      <c r="AH148" s="16">
        <v>79</v>
      </c>
      <c r="AI148" s="16">
        <v>79</v>
      </c>
      <c r="AJ148" s="16">
        <v>79</v>
      </c>
      <c r="AK148" s="16">
        <v>79</v>
      </c>
      <c r="AL148" s="16">
        <v>2022</v>
      </c>
    </row>
    <row r="149" spans="1:38" ht="65.25" customHeight="1">
      <c r="A149" s="10">
        <v>3</v>
      </c>
      <c r="B149" s="10">
        <v>1</v>
      </c>
      <c r="C149" s="10">
        <v>3</v>
      </c>
      <c r="D149" s="10">
        <v>0</v>
      </c>
      <c r="E149" s="10">
        <v>8</v>
      </c>
      <c r="F149" s="10">
        <v>0</v>
      </c>
      <c r="G149" s="10">
        <v>1</v>
      </c>
      <c r="H149" s="10">
        <v>0</v>
      </c>
      <c r="I149" s="10">
        <v>2</v>
      </c>
      <c r="J149" s="10">
        <v>2</v>
      </c>
      <c r="K149" s="10">
        <v>0</v>
      </c>
      <c r="L149" s="10">
        <v>3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2</v>
      </c>
      <c r="T149" s="10">
        <v>2</v>
      </c>
      <c r="U149" s="10">
        <v>0</v>
      </c>
      <c r="V149" s="10">
        <v>3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40" t="s">
        <v>4</v>
      </c>
      <c r="AC149" s="63" t="s">
        <v>61</v>
      </c>
      <c r="AD149" s="41"/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f>SUM(AF149:AJ149)</f>
        <v>0</v>
      </c>
      <c r="AL149" s="42">
        <v>2022</v>
      </c>
    </row>
    <row r="150" spans="1:38" ht="51" customHeight="1">
      <c r="A150" s="10">
        <v>3</v>
      </c>
      <c r="B150" s="10">
        <v>1</v>
      </c>
      <c r="C150" s="10">
        <v>3</v>
      </c>
      <c r="D150" s="10">
        <v>0</v>
      </c>
      <c r="E150" s="10">
        <v>8</v>
      </c>
      <c r="F150" s="10">
        <v>0</v>
      </c>
      <c r="G150" s="10">
        <v>1</v>
      </c>
      <c r="H150" s="10">
        <v>0</v>
      </c>
      <c r="I150" s="10">
        <v>2</v>
      </c>
      <c r="J150" s="10">
        <v>2</v>
      </c>
      <c r="K150" s="10">
        <v>0</v>
      </c>
      <c r="L150" s="10">
        <v>3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2</v>
      </c>
      <c r="T150" s="10">
        <v>2</v>
      </c>
      <c r="U150" s="10">
        <v>0</v>
      </c>
      <c r="V150" s="10">
        <v>3</v>
      </c>
      <c r="W150" s="10">
        <v>0</v>
      </c>
      <c r="X150" s="10">
        <v>0</v>
      </c>
      <c r="Y150" s="10">
        <v>1</v>
      </c>
      <c r="Z150" s="10">
        <v>0</v>
      </c>
      <c r="AA150" s="10">
        <v>1</v>
      </c>
      <c r="AB150" s="11" t="s">
        <v>67</v>
      </c>
      <c r="AC150" s="10" t="s">
        <v>60</v>
      </c>
      <c r="AD150" s="8"/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2022</v>
      </c>
    </row>
    <row r="151" spans="1:38" ht="72" customHeight="1">
      <c r="A151" s="10">
        <v>3</v>
      </c>
      <c r="B151" s="10">
        <v>1</v>
      </c>
      <c r="C151" s="10">
        <v>3</v>
      </c>
      <c r="D151" s="10">
        <v>0</v>
      </c>
      <c r="E151" s="10">
        <v>8</v>
      </c>
      <c r="F151" s="10">
        <v>0</v>
      </c>
      <c r="G151" s="10">
        <v>1</v>
      </c>
      <c r="H151" s="10">
        <v>0</v>
      </c>
      <c r="I151" s="10">
        <v>2</v>
      </c>
      <c r="J151" s="10">
        <v>2</v>
      </c>
      <c r="K151" s="10">
        <v>0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</v>
      </c>
      <c r="T151" s="10">
        <v>2</v>
      </c>
      <c r="U151" s="10">
        <v>0</v>
      </c>
      <c r="V151" s="10">
        <v>3</v>
      </c>
      <c r="W151" s="10">
        <v>0</v>
      </c>
      <c r="X151" s="10">
        <v>0</v>
      </c>
      <c r="Y151" s="10">
        <v>2</v>
      </c>
      <c r="Z151" s="10">
        <v>0</v>
      </c>
      <c r="AA151" s="10">
        <v>0</v>
      </c>
      <c r="AB151" s="40" t="s">
        <v>68</v>
      </c>
      <c r="AC151" s="63" t="s">
        <v>61</v>
      </c>
      <c r="AD151" s="41"/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f>SUM(AF151:AJ151)</f>
        <v>0</v>
      </c>
      <c r="AL151" s="42">
        <v>2022</v>
      </c>
    </row>
    <row r="152" spans="1:38" ht="75" customHeight="1">
      <c r="A152" s="10">
        <v>3</v>
      </c>
      <c r="B152" s="10">
        <v>1</v>
      </c>
      <c r="C152" s="10">
        <v>3</v>
      </c>
      <c r="D152" s="10">
        <v>0</v>
      </c>
      <c r="E152" s="10">
        <v>8</v>
      </c>
      <c r="F152" s="10">
        <v>0</v>
      </c>
      <c r="G152" s="10">
        <v>1</v>
      </c>
      <c r="H152" s="10">
        <v>0</v>
      </c>
      <c r="I152" s="10">
        <v>2</v>
      </c>
      <c r="J152" s="10">
        <v>2</v>
      </c>
      <c r="K152" s="10">
        <v>0</v>
      </c>
      <c r="L152" s="10">
        <v>3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</v>
      </c>
      <c r="T152" s="10">
        <v>2</v>
      </c>
      <c r="U152" s="10">
        <v>0</v>
      </c>
      <c r="V152" s="10">
        <v>3</v>
      </c>
      <c r="W152" s="10">
        <v>0</v>
      </c>
      <c r="X152" s="10">
        <v>0</v>
      </c>
      <c r="Y152" s="10">
        <v>2</v>
      </c>
      <c r="Z152" s="10">
        <v>0</v>
      </c>
      <c r="AA152" s="10">
        <v>1</v>
      </c>
      <c r="AB152" s="11" t="s">
        <v>44</v>
      </c>
      <c r="AC152" s="10" t="s">
        <v>60</v>
      </c>
      <c r="AD152" s="8"/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2022</v>
      </c>
    </row>
    <row r="153" spans="1:38" ht="78.75" customHeight="1">
      <c r="A153" s="10">
        <v>3</v>
      </c>
      <c r="B153" s="10">
        <v>1</v>
      </c>
      <c r="C153" s="10">
        <v>3</v>
      </c>
      <c r="D153" s="10">
        <v>0</v>
      </c>
      <c r="E153" s="10">
        <v>8</v>
      </c>
      <c r="F153" s="10">
        <v>0</v>
      </c>
      <c r="G153" s="10">
        <v>1</v>
      </c>
      <c r="H153" s="10">
        <v>0</v>
      </c>
      <c r="I153" s="10">
        <v>2</v>
      </c>
      <c r="J153" s="10">
        <v>2</v>
      </c>
      <c r="K153" s="10">
        <v>0</v>
      </c>
      <c r="L153" s="10">
        <v>3</v>
      </c>
      <c r="M153" s="10" t="s">
        <v>69</v>
      </c>
      <c r="N153" s="10">
        <v>5</v>
      </c>
      <c r="O153" s="10">
        <v>5</v>
      </c>
      <c r="P153" s="10">
        <v>8</v>
      </c>
      <c r="Q153" s="10" t="s">
        <v>70</v>
      </c>
      <c r="R153" s="10">
        <v>0</v>
      </c>
      <c r="S153" s="10">
        <v>2</v>
      </c>
      <c r="T153" s="10">
        <v>2</v>
      </c>
      <c r="U153" s="10">
        <v>0</v>
      </c>
      <c r="V153" s="10">
        <v>3</v>
      </c>
      <c r="W153" s="10">
        <v>0</v>
      </c>
      <c r="X153" s="10">
        <v>0</v>
      </c>
      <c r="Y153" s="10">
        <v>3</v>
      </c>
      <c r="Z153" s="10">
        <v>0</v>
      </c>
      <c r="AA153" s="10">
        <v>0</v>
      </c>
      <c r="AB153" s="40" t="s">
        <v>198</v>
      </c>
      <c r="AC153" s="63" t="s">
        <v>61</v>
      </c>
      <c r="AD153" s="41"/>
      <c r="AE153" s="43">
        <v>216.3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f>SUM(AF153:AJ153)</f>
        <v>0</v>
      </c>
      <c r="AL153" s="42">
        <v>2022</v>
      </c>
    </row>
    <row r="154" spans="1:38" ht="87" customHeight="1">
      <c r="A154" s="10">
        <v>3</v>
      </c>
      <c r="B154" s="10">
        <v>1</v>
      </c>
      <c r="C154" s="10">
        <v>3</v>
      </c>
      <c r="D154" s="10">
        <v>0</v>
      </c>
      <c r="E154" s="10">
        <v>8</v>
      </c>
      <c r="F154" s="10">
        <v>0</v>
      </c>
      <c r="G154" s="10">
        <v>1</v>
      </c>
      <c r="H154" s="10">
        <v>0</v>
      </c>
      <c r="I154" s="10">
        <v>2</v>
      </c>
      <c r="J154" s="10">
        <v>2</v>
      </c>
      <c r="K154" s="10">
        <v>0</v>
      </c>
      <c r="L154" s="10">
        <v>3</v>
      </c>
      <c r="M154" s="10" t="s">
        <v>69</v>
      </c>
      <c r="N154" s="10">
        <v>5</v>
      </c>
      <c r="O154" s="10">
        <v>5</v>
      </c>
      <c r="P154" s="10">
        <v>8</v>
      </c>
      <c r="Q154" s="10" t="s">
        <v>70</v>
      </c>
      <c r="R154" s="10">
        <v>0</v>
      </c>
      <c r="S154" s="10">
        <v>2</v>
      </c>
      <c r="T154" s="10">
        <v>2</v>
      </c>
      <c r="U154" s="10">
        <v>0</v>
      </c>
      <c r="V154" s="10">
        <v>3</v>
      </c>
      <c r="W154" s="10">
        <v>0</v>
      </c>
      <c r="X154" s="10">
        <v>0</v>
      </c>
      <c r="Y154" s="10">
        <v>3</v>
      </c>
      <c r="Z154" s="10">
        <v>0</v>
      </c>
      <c r="AA154" s="10">
        <v>1</v>
      </c>
      <c r="AB154" s="15" t="s">
        <v>86</v>
      </c>
      <c r="AC154" s="10" t="s">
        <v>60</v>
      </c>
      <c r="AD154" s="8"/>
      <c r="AE154" s="16">
        <v>1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f>SUM(AF154:AJ154)</f>
        <v>0</v>
      </c>
      <c r="AL154" s="16">
        <v>2022</v>
      </c>
    </row>
    <row r="155" spans="1:38" ht="90.75" customHeight="1">
      <c r="A155" s="10">
        <v>3</v>
      </c>
      <c r="B155" s="10">
        <v>1</v>
      </c>
      <c r="C155" s="10">
        <v>3</v>
      </c>
      <c r="D155" s="10">
        <v>0</v>
      </c>
      <c r="E155" s="10">
        <v>8</v>
      </c>
      <c r="F155" s="10">
        <v>0</v>
      </c>
      <c r="G155" s="10">
        <v>1</v>
      </c>
      <c r="H155" s="10">
        <v>0</v>
      </c>
      <c r="I155" s="10">
        <v>2</v>
      </c>
      <c r="J155" s="10">
        <v>2</v>
      </c>
      <c r="K155" s="10">
        <v>0</v>
      </c>
      <c r="L155" s="10">
        <v>3</v>
      </c>
      <c r="M155" s="10" t="s">
        <v>87</v>
      </c>
      <c r="N155" s="10">
        <v>5</v>
      </c>
      <c r="O155" s="10">
        <v>5</v>
      </c>
      <c r="P155" s="10">
        <v>8</v>
      </c>
      <c r="Q155" s="10" t="s">
        <v>88</v>
      </c>
      <c r="R155" s="10">
        <v>0</v>
      </c>
      <c r="S155" s="10">
        <v>2</v>
      </c>
      <c r="T155" s="10">
        <v>2</v>
      </c>
      <c r="U155" s="10">
        <v>0</v>
      </c>
      <c r="V155" s="10">
        <v>3</v>
      </c>
      <c r="W155" s="10">
        <v>0</v>
      </c>
      <c r="X155" s="10">
        <v>0</v>
      </c>
      <c r="Y155" s="10">
        <v>4</v>
      </c>
      <c r="Z155" s="10">
        <v>0</v>
      </c>
      <c r="AA155" s="10">
        <v>0</v>
      </c>
      <c r="AB155" s="40" t="s">
        <v>92</v>
      </c>
      <c r="AC155" s="63" t="s">
        <v>61</v>
      </c>
      <c r="AD155" s="41"/>
      <c r="AE155" s="43">
        <v>2.2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f>SUM(AF155:AJ155)</f>
        <v>0</v>
      </c>
      <c r="AL155" s="42">
        <v>2022</v>
      </c>
    </row>
    <row r="156" spans="1:38" ht="121.5" customHeight="1">
      <c r="A156" s="10">
        <v>3</v>
      </c>
      <c r="B156" s="10">
        <v>1</v>
      </c>
      <c r="C156" s="10">
        <v>3</v>
      </c>
      <c r="D156" s="10">
        <v>0</v>
      </c>
      <c r="E156" s="10">
        <v>8</v>
      </c>
      <c r="F156" s="10">
        <v>0</v>
      </c>
      <c r="G156" s="10">
        <v>1</v>
      </c>
      <c r="H156" s="10">
        <v>0</v>
      </c>
      <c r="I156" s="10">
        <v>2</v>
      </c>
      <c r="J156" s="10">
        <v>2</v>
      </c>
      <c r="K156" s="10">
        <v>0</v>
      </c>
      <c r="L156" s="10">
        <v>3</v>
      </c>
      <c r="M156" s="10" t="s">
        <v>87</v>
      </c>
      <c r="N156" s="10">
        <v>5</v>
      </c>
      <c r="O156" s="10">
        <v>5</v>
      </c>
      <c r="P156" s="10">
        <v>8</v>
      </c>
      <c r="Q156" s="10" t="s">
        <v>88</v>
      </c>
      <c r="R156" s="10">
        <v>0</v>
      </c>
      <c r="S156" s="10">
        <v>2</v>
      </c>
      <c r="T156" s="10">
        <v>2</v>
      </c>
      <c r="U156" s="10">
        <v>0</v>
      </c>
      <c r="V156" s="10">
        <v>3</v>
      </c>
      <c r="W156" s="10">
        <v>0</v>
      </c>
      <c r="X156" s="10">
        <v>0</v>
      </c>
      <c r="Y156" s="10">
        <v>4</v>
      </c>
      <c r="Z156" s="10">
        <v>0</v>
      </c>
      <c r="AA156" s="10">
        <v>1</v>
      </c>
      <c r="AB156" s="15" t="s">
        <v>89</v>
      </c>
      <c r="AC156" s="10" t="s">
        <v>60</v>
      </c>
      <c r="AD156" s="8"/>
      <c r="AE156" s="16">
        <v>1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f>SUM(AF156:AJ156)</f>
        <v>0</v>
      </c>
      <c r="AL156" s="16">
        <v>2022</v>
      </c>
    </row>
    <row r="157" spans="1:38" ht="79.5" customHeight="1">
      <c r="A157" s="10">
        <v>3</v>
      </c>
      <c r="B157" s="10">
        <v>1</v>
      </c>
      <c r="C157" s="10">
        <v>3</v>
      </c>
      <c r="D157" s="10">
        <v>0</v>
      </c>
      <c r="E157" s="10">
        <v>8</v>
      </c>
      <c r="F157" s="10">
        <v>0</v>
      </c>
      <c r="G157" s="10">
        <v>1</v>
      </c>
      <c r="H157" s="10">
        <v>0</v>
      </c>
      <c r="I157" s="10">
        <v>2</v>
      </c>
      <c r="J157" s="10">
        <v>2</v>
      </c>
      <c r="K157" s="10">
        <v>0</v>
      </c>
      <c r="L157" s="10">
        <v>3</v>
      </c>
      <c r="M157" s="10" t="s">
        <v>87</v>
      </c>
      <c r="N157" s="10">
        <v>4</v>
      </c>
      <c r="O157" s="10">
        <v>6</v>
      </c>
      <c r="P157" s="10">
        <v>7</v>
      </c>
      <c r="Q157" s="10">
        <v>0</v>
      </c>
      <c r="R157" s="10">
        <v>0</v>
      </c>
      <c r="S157" s="10">
        <v>2</v>
      </c>
      <c r="T157" s="10">
        <v>2</v>
      </c>
      <c r="U157" s="10">
        <v>0</v>
      </c>
      <c r="V157" s="10">
        <v>3</v>
      </c>
      <c r="W157" s="10">
        <v>0</v>
      </c>
      <c r="X157" s="10">
        <v>0</v>
      </c>
      <c r="Y157" s="10">
        <v>5</v>
      </c>
      <c r="Z157" s="10">
        <v>0</v>
      </c>
      <c r="AA157" s="10">
        <v>0</v>
      </c>
      <c r="AB157" s="44" t="s">
        <v>7</v>
      </c>
      <c r="AC157" s="63" t="s">
        <v>61</v>
      </c>
      <c r="AD157" s="8"/>
      <c r="AE157" s="43">
        <v>0</v>
      </c>
      <c r="AF157" s="43">
        <v>638.1</v>
      </c>
      <c r="AG157" s="43">
        <v>185.7</v>
      </c>
      <c r="AH157" s="97">
        <f>95.9-5.6</f>
        <v>90.30000000000001</v>
      </c>
      <c r="AI157" s="43">
        <v>125.9</v>
      </c>
      <c r="AJ157" s="43">
        <v>125.9</v>
      </c>
      <c r="AK157" s="43">
        <f>SUM(AF157:AJ157)</f>
        <v>1165.9</v>
      </c>
      <c r="AL157" s="42">
        <v>2022</v>
      </c>
    </row>
    <row r="158" spans="1:38" ht="94.5" customHeight="1">
      <c r="A158" s="10">
        <v>3</v>
      </c>
      <c r="B158" s="10">
        <v>1</v>
      </c>
      <c r="C158" s="10">
        <v>3</v>
      </c>
      <c r="D158" s="10">
        <v>0</v>
      </c>
      <c r="E158" s="10">
        <v>8</v>
      </c>
      <c r="F158" s="10">
        <v>0</v>
      </c>
      <c r="G158" s="10">
        <v>1</v>
      </c>
      <c r="H158" s="10">
        <v>0</v>
      </c>
      <c r="I158" s="10">
        <v>2</v>
      </c>
      <c r="J158" s="10">
        <v>2</v>
      </c>
      <c r="K158" s="10">
        <v>0</v>
      </c>
      <c r="L158" s="10">
        <v>3</v>
      </c>
      <c r="M158" s="10" t="s">
        <v>87</v>
      </c>
      <c r="N158" s="10">
        <v>4</v>
      </c>
      <c r="O158" s="10">
        <v>6</v>
      </c>
      <c r="P158" s="10">
        <v>7</v>
      </c>
      <c r="Q158" s="10">
        <v>0</v>
      </c>
      <c r="R158" s="10">
        <v>0</v>
      </c>
      <c r="S158" s="10">
        <v>2</v>
      </c>
      <c r="T158" s="10">
        <v>2</v>
      </c>
      <c r="U158" s="10">
        <v>0</v>
      </c>
      <c r="V158" s="10">
        <v>3</v>
      </c>
      <c r="W158" s="10">
        <v>0</v>
      </c>
      <c r="X158" s="10">
        <v>0</v>
      </c>
      <c r="Y158" s="10">
        <v>5</v>
      </c>
      <c r="Z158" s="10">
        <v>0</v>
      </c>
      <c r="AA158" s="10">
        <v>1</v>
      </c>
      <c r="AB158" s="11" t="s">
        <v>93</v>
      </c>
      <c r="AC158" s="65" t="s">
        <v>102</v>
      </c>
      <c r="AD158" s="48"/>
      <c r="AE158" s="49">
        <v>0</v>
      </c>
      <c r="AF158" s="49">
        <v>2</v>
      </c>
      <c r="AG158" s="49">
        <v>0</v>
      </c>
      <c r="AH158" s="49">
        <v>0</v>
      </c>
      <c r="AI158" s="49">
        <v>0</v>
      </c>
      <c r="AJ158" s="49">
        <v>0</v>
      </c>
      <c r="AK158" s="49">
        <v>2</v>
      </c>
      <c r="AL158" s="30">
        <v>2022</v>
      </c>
    </row>
    <row r="159" spans="1:38" ht="39.75" customHeight="1">
      <c r="A159" s="75">
        <v>3</v>
      </c>
      <c r="B159" s="75">
        <v>1</v>
      </c>
      <c r="C159" s="75">
        <v>3</v>
      </c>
      <c r="D159" s="75">
        <v>0</v>
      </c>
      <c r="E159" s="75">
        <v>8</v>
      </c>
      <c r="F159" s="75">
        <v>0</v>
      </c>
      <c r="G159" s="75">
        <v>4</v>
      </c>
      <c r="H159" s="75">
        <v>0</v>
      </c>
      <c r="I159" s="75">
        <v>2</v>
      </c>
      <c r="J159" s="75">
        <v>9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2</v>
      </c>
      <c r="T159" s="75">
        <v>9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6" t="s">
        <v>168</v>
      </c>
      <c r="AC159" s="77" t="s">
        <v>61</v>
      </c>
      <c r="AD159" s="78"/>
      <c r="AE159" s="79">
        <f aca="true" t="shared" si="11" ref="AE159:AK159">SUM(AE161+AE162)</f>
        <v>1029.1</v>
      </c>
      <c r="AF159" s="79">
        <f t="shared" si="11"/>
        <v>1088.4</v>
      </c>
      <c r="AG159" s="79">
        <f t="shared" si="11"/>
        <v>1162.5</v>
      </c>
      <c r="AH159" s="79">
        <f t="shared" si="11"/>
        <v>1184.5</v>
      </c>
      <c r="AI159" s="79">
        <f t="shared" si="11"/>
        <v>1155.5</v>
      </c>
      <c r="AJ159" s="79">
        <f t="shared" si="11"/>
        <v>1097.7</v>
      </c>
      <c r="AK159" s="79">
        <f t="shared" si="11"/>
        <v>5688.599999999999</v>
      </c>
      <c r="AL159" s="80">
        <v>2022</v>
      </c>
    </row>
    <row r="160" spans="1:38" ht="63.75" customHeight="1">
      <c r="A160" s="10">
        <v>3</v>
      </c>
      <c r="B160" s="10">
        <v>1</v>
      </c>
      <c r="C160" s="10">
        <v>3</v>
      </c>
      <c r="D160" s="10">
        <v>0</v>
      </c>
      <c r="E160" s="10">
        <v>8</v>
      </c>
      <c r="F160" s="10">
        <v>0</v>
      </c>
      <c r="G160" s="10">
        <v>4</v>
      </c>
      <c r="H160" s="10">
        <v>0</v>
      </c>
      <c r="I160" s="10">
        <v>2</v>
      </c>
      <c r="J160" s="10">
        <v>9</v>
      </c>
      <c r="K160" s="10">
        <v>9</v>
      </c>
      <c r="L160" s="10">
        <v>9</v>
      </c>
      <c r="M160" s="10">
        <v>2</v>
      </c>
      <c r="N160" s="10">
        <v>0</v>
      </c>
      <c r="O160" s="10">
        <v>0</v>
      </c>
      <c r="P160" s="10">
        <v>1</v>
      </c>
      <c r="Q160" s="10" t="s">
        <v>90</v>
      </c>
      <c r="R160" s="10">
        <v>0</v>
      </c>
      <c r="S160" s="10">
        <v>2</v>
      </c>
      <c r="T160" s="10">
        <v>9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1" t="s">
        <v>169</v>
      </c>
      <c r="AC160" s="65" t="s">
        <v>106</v>
      </c>
      <c r="AD160" s="48" t="s">
        <v>105</v>
      </c>
      <c r="AE160" s="49">
        <v>0</v>
      </c>
      <c r="AF160" s="49" t="s">
        <v>105</v>
      </c>
      <c r="AG160" s="49" t="s">
        <v>105</v>
      </c>
      <c r="AH160" s="49" t="s">
        <v>105</v>
      </c>
      <c r="AI160" s="49" t="s">
        <v>105</v>
      </c>
      <c r="AJ160" s="49" t="s">
        <v>105</v>
      </c>
      <c r="AK160" s="49" t="s">
        <v>105</v>
      </c>
      <c r="AL160" s="30" t="s">
        <v>105</v>
      </c>
    </row>
    <row r="161" spans="1:38" ht="58.5" customHeight="1">
      <c r="A161" s="10">
        <v>3</v>
      </c>
      <c r="B161" s="10">
        <v>1</v>
      </c>
      <c r="C161" s="10">
        <v>3</v>
      </c>
      <c r="D161" s="10">
        <v>0</v>
      </c>
      <c r="E161" s="10">
        <v>8</v>
      </c>
      <c r="F161" s="10">
        <v>0</v>
      </c>
      <c r="G161" s="10">
        <v>4</v>
      </c>
      <c r="H161" s="10">
        <v>0</v>
      </c>
      <c r="I161" s="10">
        <v>2</v>
      </c>
      <c r="J161" s="10">
        <v>9</v>
      </c>
      <c r="K161" s="10">
        <v>9</v>
      </c>
      <c r="L161" s="10">
        <v>9</v>
      </c>
      <c r="M161" s="10">
        <v>2</v>
      </c>
      <c r="N161" s="10">
        <v>0</v>
      </c>
      <c r="O161" s="10">
        <v>0</v>
      </c>
      <c r="P161" s="10">
        <v>1</v>
      </c>
      <c r="Q161" s="73" t="s">
        <v>90</v>
      </c>
      <c r="R161" s="10">
        <v>0</v>
      </c>
      <c r="S161" s="10">
        <v>2</v>
      </c>
      <c r="T161" s="10">
        <v>9</v>
      </c>
      <c r="U161" s="10">
        <v>0</v>
      </c>
      <c r="V161" s="10">
        <v>1</v>
      </c>
      <c r="W161" s="10">
        <v>0</v>
      </c>
      <c r="X161" s="10">
        <v>0</v>
      </c>
      <c r="Y161" s="10">
        <v>1</v>
      </c>
      <c r="Z161" s="10">
        <v>0</v>
      </c>
      <c r="AA161" s="10">
        <v>0</v>
      </c>
      <c r="AB161" s="40" t="s">
        <v>180</v>
      </c>
      <c r="AC161" s="63" t="s">
        <v>61</v>
      </c>
      <c r="AD161" s="41"/>
      <c r="AE161" s="42">
        <v>1029.1</v>
      </c>
      <c r="AF161" s="42">
        <v>1088.4</v>
      </c>
      <c r="AG161" s="86">
        <f>1202.3-6-33.8</f>
        <v>1162.5</v>
      </c>
      <c r="AH161" s="42">
        <v>1184.5</v>
      </c>
      <c r="AI161" s="42">
        <v>1155.5</v>
      </c>
      <c r="AJ161" s="42">
        <v>1097.7</v>
      </c>
      <c r="AK161" s="42">
        <f>SUM(AF161:AJ161)</f>
        <v>5688.599999999999</v>
      </c>
      <c r="AL161" s="42">
        <v>2022</v>
      </c>
    </row>
    <row r="162" spans="1:38" ht="35.25" customHeight="1">
      <c r="A162" s="10">
        <v>3</v>
      </c>
      <c r="B162" s="10">
        <v>1</v>
      </c>
      <c r="C162" s="10">
        <v>3</v>
      </c>
      <c r="D162" s="10">
        <v>0</v>
      </c>
      <c r="E162" s="10">
        <v>8</v>
      </c>
      <c r="F162" s="10">
        <v>0</v>
      </c>
      <c r="G162" s="10">
        <v>4</v>
      </c>
      <c r="H162" s="10">
        <v>0</v>
      </c>
      <c r="I162" s="10">
        <v>2</v>
      </c>
      <c r="J162" s="10">
        <v>9</v>
      </c>
      <c r="K162" s="10">
        <v>9</v>
      </c>
      <c r="L162" s="10">
        <v>9</v>
      </c>
      <c r="M162" s="10">
        <v>2</v>
      </c>
      <c r="N162" s="10">
        <v>0</v>
      </c>
      <c r="O162" s="10">
        <v>0</v>
      </c>
      <c r="P162" s="10">
        <v>3</v>
      </c>
      <c r="Q162" s="10" t="s">
        <v>90</v>
      </c>
      <c r="R162" s="10">
        <v>0</v>
      </c>
      <c r="S162" s="10">
        <v>2</v>
      </c>
      <c r="T162" s="10">
        <v>9</v>
      </c>
      <c r="U162" s="10">
        <v>0</v>
      </c>
      <c r="V162" s="10">
        <v>1</v>
      </c>
      <c r="W162" s="10">
        <v>0</v>
      </c>
      <c r="X162" s="10">
        <v>0</v>
      </c>
      <c r="Y162" s="10">
        <v>1</v>
      </c>
      <c r="Z162" s="10">
        <v>0</v>
      </c>
      <c r="AA162" s="10">
        <v>0</v>
      </c>
      <c r="AB162" s="40" t="s">
        <v>29</v>
      </c>
      <c r="AC162" s="63" t="s">
        <v>61</v>
      </c>
      <c r="AD162" s="41"/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f>SUM(AF162:AJ162)</f>
        <v>0</v>
      </c>
      <c r="AL162" s="42">
        <v>2022</v>
      </c>
    </row>
    <row r="163" spans="1:3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v>0</v>
      </c>
      <c r="S163" s="10">
        <v>2</v>
      </c>
      <c r="T163" s="10">
        <v>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1" t="s">
        <v>91</v>
      </c>
      <c r="AC163" s="21" t="s">
        <v>105</v>
      </c>
      <c r="AD163" s="8" t="s">
        <v>105</v>
      </c>
      <c r="AE163" s="16" t="s">
        <v>105</v>
      </c>
      <c r="AF163" s="16" t="s">
        <v>105</v>
      </c>
      <c r="AG163" s="16" t="s">
        <v>105</v>
      </c>
      <c r="AH163" s="16" t="s">
        <v>105</v>
      </c>
      <c r="AI163" s="16" t="s">
        <v>105</v>
      </c>
      <c r="AJ163" s="16" t="s">
        <v>105</v>
      </c>
      <c r="AK163" s="16" t="s">
        <v>105</v>
      </c>
      <c r="AL163" s="16" t="s">
        <v>105</v>
      </c>
    </row>
    <row r="164" spans="1:38" ht="90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1" t="s">
        <v>57</v>
      </c>
      <c r="AC164" s="67" t="s">
        <v>106</v>
      </c>
      <c r="AD164" s="12" t="s">
        <v>105</v>
      </c>
      <c r="AE164" s="16" t="s">
        <v>105</v>
      </c>
      <c r="AF164" s="16" t="s">
        <v>105</v>
      </c>
      <c r="AG164" s="16" t="s">
        <v>105</v>
      </c>
      <c r="AH164" s="16" t="s">
        <v>105</v>
      </c>
      <c r="AI164" s="16" t="s">
        <v>105</v>
      </c>
      <c r="AJ164" s="16" t="s">
        <v>105</v>
      </c>
      <c r="AK164" s="16" t="s">
        <v>105</v>
      </c>
      <c r="AL164" s="16" t="s">
        <v>105</v>
      </c>
    </row>
    <row r="165" spans="1:38" ht="85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0</v>
      </c>
      <c r="S165" s="10">
        <v>2</v>
      </c>
      <c r="T165" s="10">
        <v>9</v>
      </c>
      <c r="U165" s="10">
        <v>0</v>
      </c>
      <c r="V165" s="10">
        <v>2</v>
      </c>
      <c r="W165" s="10">
        <v>0</v>
      </c>
      <c r="X165" s="10">
        <v>0</v>
      </c>
      <c r="Y165" s="10">
        <v>1</v>
      </c>
      <c r="Z165" s="10">
        <v>0</v>
      </c>
      <c r="AA165" s="10">
        <v>1</v>
      </c>
      <c r="AB165" s="11" t="s">
        <v>56</v>
      </c>
      <c r="AC165" s="10" t="s">
        <v>60</v>
      </c>
      <c r="AD165" s="12"/>
      <c r="AE165" s="16">
        <v>6</v>
      </c>
      <c r="AF165" s="16">
        <v>6</v>
      </c>
      <c r="AG165" s="16">
        <v>6</v>
      </c>
      <c r="AH165" s="16">
        <v>6</v>
      </c>
      <c r="AI165" s="16">
        <v>6</v>
      </c>
      <c r="AJ165" s="16">
        <v>6</v>
      </c>
      <c r="AK165" s="16">
        <f>SUM(AF165:AJ165)</f>
        <v>30</v>
      </c>
      <c r="AL165" s="16">
        <v>2022</v>
      </c>
    </row>
    <row r="166" spans="1:38" ht="78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1" t="s">
        <v>54</v>
      </c>
      <c r="AC166" s="67" t="s">
        <v>106</v>
      </c>
      <c r="AD166" s="8"/>
      <c r="AE166" s="16" t="s">
        <v>105</v>
      </c>
      <c r="AF166" s="16" t="s">
        <v>105</v>
      </c>
      <c r="AG166" s="16" t="s">
        <v>105</v>
      </c>
      <c r="AH166" s="16" t="s">
        <v>105</v>
      </c>
      <c r="AI166" s="16" t="s">
        <v>105</v>
      </c>
      <c r="AJ166" s="16" t="s">
        <v>105</v>
      </c>
      <c r="AK166" s="16" t="s">
        <v>105</v>
      </c>
      <c r="AL166" s="16" t="s">
        <v>105</v>
      </c>
    </row>
    <row r="167" spans="1:38" ht="67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1" t="s">
        <v>55</v>
      </c>
      <c r="AC167" s="10" t="s">
        <v>60</v>
      </c>
      <c r="AD167" s="8"/>
      <c r="AE167" s="16">
        <v>12</v>
      </c>
      <c r="AF167" s="16">
        <v>12</v>
      </c>
      <c r="AG167" s="16">
        <v>12</v>
      </c>
      <c r="AH167" s="16">
        <v>12</v>
      </c>
      <c r="AI167" s="16">
        <v>12</v>
      </c>
      <c r="AJ167" s="16">
        <v>12</v>
      </c>
      <c r="AK167" s="16">
        <v>60</v>
      </c>
      <c r="AL167" s="16">
        <v>2022</v>
      </c>
    </row>
    <row r="168" spans="1:38" ht="82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1" t="s">
        <v>53</v>
      </c>
      <c r="AC168" s="67" t="s">
        <v>106</v>
      </c>
      <c r="AD168" s="8"/>
      <c r="AE168" s="16" t="s">
        <v>105</v>
      </c>
      <c r="AF168" s="16" t="s">
        <v>105</v>
      </c>
      <c r="AG168" s="16" t="s">
        <v>105</v>
      </c>
      <c r="AH168" s="16" t="s">
        <v>105</v>
      </c>
      <c r="AI168" s="16" t="s">
        <v>105</v>
      </c>
      <c r="AJ168" s="16" t="s">
        <v>105</v>
      </c>
      <c r="AK168" s="16" t="s">
        <v>105</v>
      </c>
      <c r="AL168" s="16" t="s">
        <v>105</v>
      </c>
    </row>
    <row r="169" spans="1:38" ht="7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v>0</v>
      </c>
      <c r="S169" s="10">
        <v>2</v>
      </c>
      <c r="T169" s="10">
        <v>9</v>
      </c>
      <c r="U169" s="10">
        <v>0</v>
      </c>
      <c r="V169" s="10">
        <v>2</v>
      </c>
      <c r="W169" s="10">
        <v>0</v>
      </c>
      <c r="X169" s="10">
        <v>0</v>
      </c>
      <c r="Y169" s="10">
        <v>3</v>
      </c>
      <c r="Z169" s="10">
        <v>0</v>
      </c>
      <c r="AA169" s="10">
        <v>1</v>
      </c>
      <c r="AB169" s="11" t="s">
        <v>42</v>
      </c>
      <c r="AC169" s="10" t="s">
        <v>102</v>
      </c>
      <c r="AD169" s="8"/>
      <c r="AE169" s="16">
        <v>4</v>
      </c>
      <c r="AF169" s="16">
        <v>4</v>
      </c>
      <c r="AG169" s="16">
        <v>4</v>
      </c>
      <c r="AH169" s="16">
        <v>4</v>
      </c>
      <c r="AI169" s="16">
        <v>4</v>
      </c>
      <c r="AJ169" s="16">
        <v>4</v>
      </c>
      <c r="AK169" s="16">
        <v>24</v>
      </c>
      <c r="AL169" s="16">
        <v>2022</v>
      </c>
    </row>
    <row r="170" spans="1:38" ht="114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4" t="s">
        <v>197</v>
      </c>
      <c r="AC170" s="67" t="s">
        <v>106</v>
      </c>
      <c r="AD170" s="8"/>
      <c r="AE170" s="16" t="s">
        <v>105</v>
      </c>
      <c r="AF170" s="16" t="s">
        <v>105</v>
      </c>
      <c r="AG170" s="16" t="s">
        <v>105</v>
      </c>
      <c r="AH170" s="16" t="s">
        <v>105</v>
      </c>
      <c r="AI170" s="16" t="s">
        <v>105</v>
      </c>
      <c r="AJ170" s="16" t="s">
        <v>105</v>
      </c>
      <c r="AK170" s="16" t="s">
        <v>105</v>
      </c>
      <c r="AL170" s="16" t="s">
        <v>105</v>
      </c>
    </row>
    <row r="171" spans="1:38" ht="93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4" t="s">
        <v>49</v>
      </c>
      <c r="AC171" s="10" t="s">
        <v>60</v>
      </c>
      <c r="AD171" s="8"/>
      <c r="AE171" s="16">
        <v>4</v>
      </c>
      <c r="AF171" s="16">
        <v>4</v>
      </c>
      <c r="AG171" s="16">
        <v>4</v>
      </c>
      <c r="AH171" s="16">
        <v>4</v>
      </c>
      <c r="AI171" s="16">
        <v>4</v>
      </c>
      <c r="AJ171" s="16">
        <v>4</v>
      </c>
      <c r="AK171" s="16">
        <v>24</v>
      </c>
      <c r="AL171" s="16">
        <v>2022</v>
      </c>
    </row>
    <row r="172" spans="1:38" ht="89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1" t="s">
        <v>50</v>
      </c>
      <c r="AC172" s="67" t="s">
        <v>106</v>
      </c>
      <c r="AD172" s="8"/>
      <c r="AE172" s="16" t="s">
        <v>105</v>
      </c>
      <c r="AF172" s="16" t="s">
        <v>105</v>
      </c>
      <c r="AG172" s="16" t="s">
        <v>105</v>
      </c>
      <c r="AH172" s="16" t="s">
        <v>105</v>
      </c>
      <c r="AI172" s="16" t="s">
        <v>105</v>
      </c>
      <c r="AJ172" s="16" t="s">
        <v>105</v>
      </c>
      <c r="AK172" s="16" t="s">
        <v>105</v>
      </c>
      <c r="AL172" s="16" t="s">
        <v>105</v>
      </c>
    </row>
    <row r="173" spans="1:38" ht="63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v>0</v>
      </c>
      <c r="S173" s="10">
        <v>2</v>
      </c>
      <c r="T173" s="10">
        <v>9</v>
      </c>
      <c r="U173" s="10">
        <v>0</v>
      </c>
      <c r="V173" s="10">
        <v>2</v>
      </c>
      <c r="W173" s="10">
        <v>0</v>
      </c>
      <c r="X173" s="10">
        <v>0</v>
      </c>
      <c r="Y173" s="10">
        <v>5</v>
      </c>
      <c r="Z173" s="10">
        <v>0</v>
      </c>
      <c r="AA173" s="10">
        <v>1</v>
      </c>
      <c r="AB173" s="11" t="s">
        <v>43</v>
      </c>
      <c r="AC173" s="10" t="s">
        <v>60</v>
      </c>
      <c r="AD173" s="8"/>
      <c r="AE173" s="16">
        <v>4</v>
      </c>
      <c r="AF173" s="16">
        <v>4</v>
      </c>
      <c r="AG173" s="16">
        <v>4</v>
      </c>
      <c r="AH173" s="16">
        <v>4</v>
      </c>
      <c r="AI173" s="16">
        <v>4</v>
      </c>
      <c r="AJ173" s="16">
        <v>4</v>
      </c>
      <c r="AK173" s="16">
        <v>24</v>
      </c>
      <c r="AL173" s="16">
        <v>2022</v>
      </c>
    </row>
    <row r="174" spans="1:38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20"/>
      <c r="AC174" s="37"/>
      <c r="AD174" s="38"/>
      <c r="AE174" s="39"/>
      <c r="AF174" s="39"/>
      <c r="AG174" s="39"/>
      <c r="AH174" s="39"/>
      <c r="AI174" s="39"/>
      <c r="AJ174" s="39"/>
      <c r="AK174" s="39"/>
      <c r="AL174" s="39"/>
    </row>
    <row r="175" spans="1:38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5"/>
    </row>
    <row r="176" spans="1:38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5"/>
    </row>
    <row r="177" spans="1:38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5"/>
    </row>
    <row r="178" spans="1:38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5"/>
    </row>
    <row r="179" spans="1:38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5"/>
    </row>
    <row r="180" spans="1:38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5"/>
    </row>
    <row r="181" spans="1:38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5"/>
    </row>
    <row r="182" spans="1:38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5"/>
    </row>
    <row r="183" spans="1:38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5"/>
    </row>
    <row r="184" spans="1:38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5"/>
    </row>
    <row r="185" spans="1:38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5"/>
    </row>
    <row r="186" spans="1:38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5"/>
    </row>
    <row r="187" spans="1:38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5"/>
    </row>
    <row r="188" spans="1:38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5"/>
    </row>
    <row r="189" spans="1:38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5"/>
    </row>
    <row r="190" spans="1:38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5"/>
    </row>
    <row r="191" spans="1:38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5"/>
    </row>
    <row r="192" spans="1:38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5"/>
    </row>
    <row r="193" spans="1:38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5"/>
    </row>
    <row r="194" spans="1:38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5"/>
    </row>
    <row r="195" spans="1:38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5"/>
    </row>
    <row r="196" spans="1:38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5"/>
    </row>
    <row r="197" spans="1:38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5"/>
    </row>
    <row r="198" spans="1:38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5"/>
    </row>
    <row r="199" spans="1:38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5"/>
    </row>
    <row r="200" spans="1:38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5"/>
    </row>
    <row r="201" spans="1:38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5"/>
    </row>
    <row r="202" spans="1:38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5"/>
    </row>
    <row r="203" spans="1:38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5"/>
    </row>
    <row r="204" spans="1:38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5"/>
    </row>
    <row r="205" spans="1:38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5"/>
    </row>
    <row r="206" spans="1:38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5"/>
    </row>
    <row r="207" spans="1:38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5"/>
    </row>
    <row r="208" spans="1:38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5"/>
    </row>
    <row r="209" spans="1:38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5"/>
    </row>
    <row r="210" spans="1:38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5"/>
    </row>
    <row r="211" spans="1:38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5"/>
    </row>
    <row r="212" spans="1:38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5"/>
    </row>
    <row r="213" spans="1:38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5"/>
    </row>
    <row r="214" spans="1:38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5"/>
    </row>
    <row r="215" spans="1:38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5"/>
    </row>
    <row r="216" spans="1:38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5"/>
    </row>
    <row r="217" spans="1:38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5"/>
    </row>
    <row r="218" spans="1:38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5"/>
    </row>
    <row r="219" spans="1:38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5"/>
    </row>
    <row r="220" spans="1:38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5"/>
    </row>
    <row r="221" spans="1:38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5"/>
    </row>
    <row r="222" spans="1:38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5"/>
    </row>
    <row r="223" spans="1:38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5"/>
    </row>
    <row r="224" spans="1:38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5"/>
    </row>
    <row r="225" spans="1:38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5"/>
    </row>
    <row r="226" spans="1:38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5"/>
    </row>
    <row r="227" spans="1:38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5"/>
    </row>
    <row r="228" spans="1:38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5"/>
    </row>
    <row r="229" spans="1:38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5"/>
    </row>
    <row r="230" spans="1:38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5"/>
    </row>
    <row r="231" spans="1:38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5"/>
    </row>
    <row r="232" spans="1:38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5"/>
    </row>
    <row r="233" spans="1:38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5"/>
    </row>
    <row r="234" spans="1:38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5"/>
    </row>
    <row r="235" spans="1:38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5"/>
    </row>
    <row r="236" spans="1:38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5"/>
    </row>
    <row r="237" spans="1:38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5"/>
    </row>
    <row r="238" spans="1:38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5"/>
    </row>
    <row r="239" spans="1:38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5"/>
    </row>
    <row r="240" spans="1:38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5"/>
    </row>
    <row r="241" spans="1:38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5"/>
    </row>
    <row r="242" spans="1:38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5"/>
    </row>
    <row r="243" spans="1:38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5"/>
    </row>
    <row r="244" spans="1:38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5"/>
    </row>
    <row r="245" spans="1:38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5"/>
    </row>
    <row r="246" spans="1:38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5"/>
    </row>
    <row r="247" spans="1:38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5"/>
    </row>
    <row r="248" spans="1:38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5"/>
    </row>
    <row r="249" spans="1:38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5"/>
    </row>
    <row r="250" spans="1:38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5"/>
    </row>
    <row r="251" spans="1:38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5"/>
    </row>
    <row r="252" spans="1:38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5"/>
    </row>
    <row r="253" spans="1:38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5"/>
    </row>
    <row r="254" spans="1:38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5"/>
    </row>
    <row r="255" spans="1:38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5"/>
    </row>
    <row r="256" spans="1:38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5"/>
    </row>
    <row r="257" spans="1:38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5"/>
    </row>
    <row r="258" spans="1:38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5"/>
    </row>
    <row r="259" spans="1:38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5"/>
    </row>
    <row r="260" spans="1:38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5"/>
    </row>
    <row r="261" spans="1:38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5"/>
    </row>
    <row r="262" spans="1:38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5"/>
    </row>
    <row r="263" spans="1:38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5"/>
    </row>
    <row r="264" spans="1:38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5"/>
    </row>
    <row r="265" spans="1:38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5"/>
    </row>
    <row r="266" spans="1:38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5"/>
    </row>
    <row r="267" spans="1:38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5"/>
    </row>
    <row r="268" spans="1:38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5"/>
    </row>
    <row r="269" spans="1:38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5"/>
    </row>
    <row r="270" spans="1:38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5"/>
    </row>
    <row r="271" spans="1:38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5"/>
    </row>
    <row r="272" spans="1:38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5"/>
    </row>
    <row r="273" spans="1:38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5"/>
    </row>
    <row r="274" spans="1:38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5"/>
    </row>
    <row r="275" spans="1:38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5"/>
    </row>
    <row r="276" spans="1:38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5"/>
    </row>
    <row r="277" spans="1:38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5"/>
    </row>
    <row r="278" spans="1:38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5"/>
    </row>
    <row r="279" spans="1:38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5"/>
    </row>
    <row r="280" spans="1:38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5"/>
    </row>
    <row r="281" spans="1:38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5"/>
    </row>
    <row r="282" spans="1:38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5"/>
    </row>
    <row r="283" spans="1:38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5"/>
    </row>
    <row r="284" spans="1:38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5"/>
    </row>
    <row r="285" spans="1:38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5"/>
    </row>
    <row r="286" spans="1:38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5"/>
    </row>
    <row r="287" spans="1:38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5"/>
    </row>
    <row r="288" spans="1:38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5"/>
    </row>
    <row r="289" spans="1:38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5"/>
    </row>
    <row r="290" spans="1:38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5"/>
    </row>
    <row r="291" spans="1:38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5"/>
    </row>
    <row r="292" spans="1:38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5"/>
    </row>
    <row r="293" spans="1:38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5"/>
    </row>
    <row r="294" spans="1:38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5"/>
    </row>
    <row r="295" spans="1:38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5"/>
    </row>
    <row r="296" spans="1:38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5"/>
    </row>
    <row r="297" spans="1:38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5"/>
    </row>
    <row r="298" spans="1:38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5"/>
    </row>
    <row r="299" spans="1:38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5"/>
    </row>
    <row r="300" spans="1:38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5"/>
    </row>
    <row r="301" spans="1:38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5"/>
    </row>
    <row r="302" spans="1:38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5"/>
    </row>
    <row r="303" spans="1:38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5"/>
    </row>
    <row r="304" spans="1:38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5"/>
    </row>
    <row r="305" spans="1:38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5"/>
    </row>
    <row r="306" spans="1:38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5"/>
    </row>
    <row r="307" spans="1:38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5"/>
    </row>
    <row r="308" spans="1:38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5"/>
    </row>
    <row r="309" spans="1:38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5"/>
    </row>
    <row r="310" spans="1:38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5"/>
    </row>
    <row r="311" spans="1:38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5"/>
    </row>
    <row r="312" spans="1:38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5"/>
    </row>
    <row r="313" spans="1:38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5"/>
    </row>
    <row r="314" spans="1:38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5"/>
    </row>
    <row r="315" spans="1:38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5"/>
    </row>
    <row r="316" spans="1:38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5"/>
    </row>
    <row r="317" spans="1:38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5"/>
    </row>
    <row r="318" spans="1:38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5"/>
    </row>
    <row r="319" spans="1:38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5"/>
    </row>
    <row r="320" spans="1:38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5"/>
    </row>
    <row r="321" spans="1:38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5"/>
    </row>
    <row r="322" spans="1:38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5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</sheetData>
  <sheetProtection/>
  <mergeCells count="41">
    <mergeCell ref="AM31:AM32"/>
    <mergeCell ref="V24:V26"/>
    <mergeCell ref="R24:S26"/>
    <mergeCell ref="O24:Q26"/>
    <mergeCell ref="AD23:AD26"/>
    <mergeCell ref="AE23:AE26"/>
    <mergeCell ref="AF23:AJ26"/>
    <mergeCell ref="AK23:AL26"/>
    <mergeCell ref="W24:Y26"/>
    <mergeCell ref="Z24:AA26"/>
    <mergeCell ref="A23:Q23"/>
    <mergeCell ref="AB23:AB26"/>
    <mergeCell ref="AC23:AC26"/>
    <mergeCell ref="A11:AL11"/>
    <mergeCell ref="A12:AL12"/>
    <mergeCell ref="A16:AA16"/>
    <mergeCell ref="A17:AA17"/>
    <mergeCell ref="A18:AI18"/>
    <mergeCell ref="A21:AL21"/>
    <mergeCell ref="R23:AA23"/>
    <mergeCell ref="U24:U26"/>
    <mergeCell ref="F24:G26"/>
    <mergeCell ref="H25:I26"/>
    <mergeCell ref="K25:K26"/>
    <mergeCell ref="L25:M26"/>
    <mergeCell ref="N25:N26"/>
    <mergeCell ref="H24:N24"/>
    <mergeCell ref="A24:C26"/>
    <mergeCell ref="D24:E26"/>
    <mergeCell ref="A19:AA19"/>
    <mergeCell ref="A6:AL6"/>
    <mergeCell ref="A7:AL7"/>
    <mergeCell ref="A8:AL8"/>
    <mergeCell ref="A14:AI14"/>
    <mergeCell ref="A20:AA20"/>
    <mergeCell ref="J25:J26"/>
    <mergeCell ref="T24:T26"/>
    <mergeCell ref="AG4:AL4"/>
    <mergeCell ref="A1:AL1"/>
    <mergeCell ref="A2:AL2"/>
    <mergeCell ref="A3:AL3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1" r:id="rId1"/>
  <rowBreaks count="4" manualBreakCount="4">
    <brk id="115" max="37" man="1"/>
    <brk id="126" max="37" man="1"/>
    <brk id="153" max="37" man="1"/>
    <brk id="1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2018-12-24T07:39:30Z</cp:lastPrinted>
  <dcterms:created xsi:type="dcterms:W3CDTF">2017-08-17T07:09:15Z</dcterms:created>
  <dcterms:modified xsi:type="dcterms:W3CDTF">2020-03-06T13:50:21Z</dcterms:modified>
  <cp:category/>
  <cp:version/>
  <cp:contentType/>
  <cp:contentStatus/>
</cp:coreProperties>
</file>